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080" windowHeight="8430" tabRatio="597" activeTab="0"/>
  </bookViews>
  <sheets>
    <sheet name="dochody 2021r." sheetId="1" r:id="rId1"/>
  </sheets>
  <definedNames>
    <definedName name="_xlnm.Print_Area" localSheetId="0">'dochody 2021r.'!$B$1:$H$393</definedName>
    <definedName name="_xlnm.Print_Titles" localSheetId="0">'dochody 2021r.'!$7:$7</definedName>
  </definedNames>
  <calcPr fullCalcOnLoad="1"/>
</workbook>
</file>

<file path=xl/sharedStrings.xml><?xml version="1.0" encoding="utf-8"?>
<sst xmlns="http://schemas.openxmlformats.org/spreadsheetml/2006/main" count="567" uniqueCount="269">
  <si>
    <t>Dz</t>
  </si>
  <si>
    <t>Rozdz</t>
  </si>
  <si>
    <t xml:space="preserve"> § </t>
  </si>
  <si>
    <t xml:space="preserve">  Wyszczególnienie    </t>
  </si>
  <si>
    <t xml:space="preserve"> </t>
  </si>
  <si>
    <t>OŚWIATA I WYCHOWANIE</t>
  </si>
  <si>
    <t>Wpływy z opłaty skarbowej</t>
  </si>
  <si>
    <t>RÓŻNE ROZLICZENIA</t>
  </si>
  <si>
    <t>Instytucje kultury fizycznej</t>
  </si>
  <si>
    <t>Gospodarka gruntami i nieruchomościami</t>
  </si>
  <si>
    <t xml:space="preserve">GOSPODARKA MIESZKANIOWA  </t>
  </si>
  <si>
    <t>ADMINISTRACJA PUBLICZNA</t>
  </si>
  <si>
    <t>Różne rozliczenia finansowe</t>
  </si>
  <si>
    <t>Urzędy wojewódzkie</t>
  </si>
  <si>
    <t>Ośrodki pomocy społecznej</t>
  </si>
  <si>
    <t>Wpływy z usług</t>
  </si>
  <si>
    <t>Wpływy z podatku dochodowego od osób fizycznych</t>
  </si>
  <si>
    <t>Usługi opiekuńcze i specjalistyczne usługi opiekuńcze</t>
  </si>
  <si>
    <t>Subwencje ogólne z budżetu państwa</t>
  </si>
  <si>
    <t>Ośrodki wsparcia</t>
  </si>
  <si>
    <t>Wpływy z różnych dochodów</t>
  </si>
  <si>
    <t>GOSPODARKA KOMUNALNA I OCHRONA ŚRODOWISKA</t>
  </si>
  <si>
    <t xml:space="preserve">JEDNOSTEK NIEPOSIADAJĄCYCH OSOBOWOŚCI PRAWNEJ </t>
  </si>
  <si>
    <t>ORAZ WYDATKI ZWIĄZANE Z ICH POBOREM</t>
  </si>
  <si>
    <t>Wpływy z podatku rolnego, podatku leśnego, podatku od czynności</t>
  </si>
  <si>
    <t>Przedszkola</t>
  </si>
  <si>
    <t xml:space="preserve">POMOC SPOŁECZNA </t>
  </si>
  <si>
    <t xml:space="preserve">URZĘDY NACZELNYCH ORGANÓW WŁADZY PAŃSTWOWEJ, </t>
  </si>
  <si>
    <t xml:space="preserve"> KONTROLI I OCHRONY PRAWA ORAZ  SĄDOWNICTWA</t>
  </si>
  <si>
    <t>0830</t>
  </si>
  <si>
    <t>0470</t>
  </si>
  <si>
    <t>0750</t>
  </si>
  <si>
    <t>0770</t>
  </si>
  <si>
    <t>0920</t>
  </si>
  <si>
    <t>0970</t>
  </si>
  <si>
    <t>0690</t>
  </si>
  <si>
    <t>0350</t>
  </si>
  <si>
    <t>0910</t>
  </si>
  <si>
    <t>0310</t>
  </si>
  <si>
    <t>0320</t>
  </si>
  <si>
    <t>0340</t>
  </si>
  <si>
    <t>0360</t>
  </si>
  <si>
    <t>0500</t>
  </si>
  <si>
    <t>0410</t>
  </si>
  <si>
    <t>0480</t>
  </si>
  <si>
    <t>0010</t>
  </si>
  <si>
    <t>0020</t>
  </si>
  <si>
    <t>2920</t>
  </si>
  <si>
    <t>2010</t>
  </si>
  <si>
    <t>0330</t>
  </si>
  <si>
    <t>Część równoważąca subwencji ogólnej dla gmin</t>
  </si>
  <si>
    <t>sektora finansów publicznych oraz innych umów o podobnym charakterze</t>
  </si>
  <si>
    <t>Urzędy naczelnych organów władzy państwowej, kontroli i ochrony prawa</t>
  </si>
  <si>
    <t>2030</t>
  </si>
  <si>
    <t>2360</t>
  </si>
  <si>
    <t>DOCHODY OD OSÓB PRAWNYCH, OD OSÓB FIZYCZNYCH I OD INNYCH</t>
  </si>
  <si>
    <t>i opłat lokalnych od osób fizycznych</t>
  </si>
  <si>
    <t xml:space="preserve">cywilnoprawnych, podatków i opłat lokalnych od osób prawnych i innych </t>
  </si>
  <si>
    <t>jednostek organizacyjnych</t>
  </si>
  <si>
    <t>użytkowania wieczystego nieruchomości</t>
  </si>
  <si>
    <t>0490</t>
  </si>
  <si>
    <t>terytorialnego na podstawie odrębnych ustaw</t>
  </si>
  <si>
    <t>Wpływy z innych lokalnych opłat pobieranych przez jednostki samorządu</t>
  </si>
  <si>
    <t>DZIAŁALNOŚĆ USŁUGOWA</t>
  </si>
  <si>
    <t>0760</t>
  </si>
  <si>
    <t>DOCHODY OGÓŁEM</t>
  </si>
  <si>
    <t>w tym:</t>
  </si>
  <si>
    <t>Wpływy z różnych opłat</t>
  </si>
  <si>
    <t>na ubezpieczenia emerytalne i rentowe z ubezpieczenia społecznego</t>
  </si>
  <si>
    <t xml:space="preserve">Zasiłki stałe </t>
  </si>
  <si>
    <t>0900</t>
  </si>
  <si>
    <t>2910</t>
  </si>
  <si>
    <t>bieżących z zakresu administracji rządowej oraz innych zadań zleconych</t>
  </si>
  <si>
    <t xml:space="preserve">Wpływy z podatku rolnego, podatku leśnego, podatku od spadków </t>
  </si>
  <si>
    <t xml:space="preserve">i darowizn, podatku od czynności cywilnoprawnych oraz podatków </t>
  </si>
  <si>
    <t xml:space="preserve">Świadczenia rodzinne, świadczenia z funduszu alimentacyjnego oraz składki </t>
  </si>
  <si>
    <t>Wpływy z opłat za zezwolenia na sprzedaż napojów alkoholowych</t>
  </si>
  <si>
    <t xml:space="preserve">Dochody jednostek samorzadu terytorialnego zwiazane z realizacją zadań </t>
  </si>
  <si>
    <t>z zakresu administracji rządowej oraz innych zadań zleconych ustawami</t>
  </si>
  <si>
    <t xml:space="preserve">z przeznaczeniem lub wykorzystanych z naruszeniem procedur, o których </t>
  </si>
  <si>
    <t xml:space="preserve">mowa w art. 184 ustawy, pobranych nienależnie lub w nadmiernej wysokości </t>
  </si>
  <si>
    <t xml:space="preserve">Wpływy i wydatki związane z gromadzeniem środków z opłat i kar za </t>
  </si>
  <si>
    <t>korzystanie ze środowiska</t>
  </si>
  <si>
    <t>Udziały gmin w podatkach stanowiących  dochód budżetu państwa</t>
  </si>
  <si>
    <t>zadań bieżących gmin /związków gmin/</t>
  </si>
  <si>
    <t xml:space="preserve">Składki na ubezpieczenie zdrowotne opłacane za osoby  pobierające </t>
  </si>
  <si>
    <t>jednostek  samorządu terytorialnego lub innych jednostek zaliczanych do</t>
  </si>
  <si>
    <t xml:space="preserve">KULTURA FIZYCZNA </t>
  </si>
  <si>
    <t xml:space="preserve">D O C H O D Y  </t>
  </si>
  <si>
    <t>2310</t>
  </si>
  <si>
    <t xml:space="preserve">podstawie porozumień /umów/ między jednostkami samorzadu terytorialnego </t>
  </si>
  <si>
    <t>PRZETWÓRSTWO PRZEMYSŁOWE</t>
  </si>
  <si>
    <t>Rozwój przedsiębiorczości</t>
  </si>
  <si>
    <t>Część oświatowa subwencji ogółnej dla jednostek samorządu terytorialnego</t>
  </si>
  <si>
    <t>Wpływy z innych opłat stanowiących dochody jednostek  samorządu</t>
  </si>
  <si>
    <t>terytorialnego na podstawie  ustaw</t>
  </si>
  <si>
    <t xml:space="preserve">przeznaczeniem lub wykorzystanych z naruszeniem procedur, o których  </t>
  </si>
  <si>
    <t>mowa w art. 184 ustawy, pobranych nienależnie lub w nadmiernej wysokości</t>
  </si>
  <si>
    <t>0550</t>
  </si>
  <si>
    <t>Wpływy z najmu i dzierżawy składników majątkowych Skarbu Państwa,</t>
  </si>
  <si>
    <t>Wpływy z opłat za trwały zarząd,użytkowanie i służebności</t>
  </si>
  <si>
    <t>Wpływy z opłat z tytułu użytkowania wieczystego nieruchomości</t>
  </si>
  <si>
    <t xml:space="preserve">Wpłaty z tytułu odpłatnego nabycia prawa własności oraz prawa </t>
  </si>
  <si>
    <t>Wpływy z pozostałych odsetek</t>
  </si>
  <si>
    <t>w formie karty podatkowej</t>
  </si>
  <si>
    <t xml:space="preserve">Wpływy z podatku od działalności gospodarczej osób fizycznych, opłacany </t>
  </si>
  <si>
    <t>Wpływy z podatku rolnego</t>
  </si>
  <si>
    <t>Wpływy z podatku od środków transportowych</t>
  </si>
  <si>
    <t>Wpływy z podatku od czynności cywilnoprawnych</t>
  </si>
  <si>
    <t>Wpływy z odsetek od nieterminowych wpłat z tytułu podatków i opłat</t>
  </si>
  <si>
    <t>Wpływy z podatku od nieruchomości</t>
  </si>
  <si>
    <t>Wpływy z podatku leśnego</t>
  </si>
  <si>
    <t>Wpływy z podatku dochodowy od osób fizycznych</t>
  </si>
  <si>
    <t>Wpływy z podatek dochodowy od osób prawnych</t>
  </si>
  <si>
    <t xml:space="preserve">Wpływy z odsetek od dotacji oraz płatności: wykorzystanych niezgodnie z </t>
  </si>
  <si>
    <t>Wpływy z podatku od spadków i darowizn</t>
  </si>
  <si>
    <t>Świadczenie wychowawcze</t>
  </si>
  <si>
    <t>2060</t>
  </si>
  <si>
    <t xml:space="preserve">administracji rzadowej zlecone gminom /zwiazkom gmin, zwiazkom </t>
  </si>
  <si>
    <t>stanowiącego pomoc państwa w wychowaniu dzieci</t>
  </si>
  <si>
    <t>gminie /związkom gmin zwiazkom powiatowo-gminnym/ ustawami</t>
  </si>
  <si>
    <t>emerytalne i rentowe</t>
  </si>
  <si>
    <t xml:space="preserve">Zasiłki okresowe, celowe i pomoc w naturze oraz składki na ubezpieczenia </t>
  </si>
  <si>
    <t>RODZINA</t>
  </si>
  <si>
    <t>powiatowo-gminnynm), zwiazane z realizacją świadczenia wychowawczego</t>
  </si>
  <si>
    <t>0640</t>
  </si>
  <si>
    <t>0630</t>
  </si>
  <si>
    <t>Wpływy z tytułu opłat i kosztów sądowych oraz innych opłat uiszczanych</t>
  </si>
  <si>
    <t>na rzecz Skarbu Państwa z tytułu postępowania sądowego i prokuratorskiego</t>
  </si>
  <si>
    <t>Urzędy gmin/miast i miast na prawach powiatu/</t>
  </si>
  <si>
    <t>Wspólna obsługa jednostek samorządu terytorialnego</t>
  </si>
  <si>
    <t>gminie /związkom gmin związkom powiatowo-gminnym/ ustawami</t>
  </si>
  <si>
    <t xml:space="preserve">Dochody jednostek samorządu terytorialnego związane z realizacją zadań </t>
  </si>
  <si>
    <t xml:space="preserve">Dochody jednostek samorządu terytorialnego zwiazane z realizacją zadań </t>
  </si>
  <si>
    <t xml:space="preserve">podstawie porozumień /umów/ między jednostkami samorządu terytorialnego </t>
  </si>
  <si>
    <t>Wpływy z tytułu kosztów egzekucyjnych, opłaty komorniczej i kosztów upomnień</t>
  </si>
  <si>
    <t>niektóre świadczenia z pomocy społecznej oraz za osoby uczestniczące</t>
  </si>
  <si>
    <t>w zajęciach w centrum integracji społecznej</t>
  </si>
  <si>
    <t>Skladki na ubezpieczenie zdrowotne opłacane za osoby pobierajace niektóre</t>
  </si>
  <si>
    <t xml:space="preserve">Gospodarka odpadami komunalnymi </t>
  </si>
  <si>
    <t>Cmentarze</t>
  </si>
  <si>
    <t>KULTURA I OCHRONA DZIEDZICTWA NARODOWEGO</t>
  </si>
  <si>
    <t>Muzea</t>
  </si>
  <si>
    <t>6257</t>
  </si>
  <si>
    <t>europejskich oraz srodków, o których mowa w art. 5 ust.3 pkt 5 lit. a i b</t>
  </si>
  <si>
    <t xml:space="preserve">ustawy, lub płatności w ramach budżetu środków europejskich, realizowanych </t>
  </si>
  <si>
    <t>przez jednostki samorządu terytorialnego</t>
  </si>
  <si>
    <t>Utrzymanie zieleni w miastach i gminach</t>
  </si>
  <si>
    <t>6259</t>
  </si>
  <si>
    <t>6290</t>
  </si>
  <si>
    <t xml:space="preserve">Środki na dofinansowanie własnych inwestycji gmin, powiatów /zwiazków </t>
  </si>
  <si>
    <t>gmin, zwiazków powiatowo-gminnych, zwiazków powiatów/, samorzadów</t>
  </si>
  <si>
    <t>województw, pozyskane z innych źródeł.</t>
  </si>
  <si>
    <t>świadczenia rodzinne  oraz za osoby pobierajace zasiłki dla opiekunów,</t>
  </si>
  <si>
    <t>System opieki nad dziećmi w wieku do lat 3</t>
  </si>
  <si>
    <t xml:space="preserve">Dotacja celowa otrzymana z budżetu państwa na realizację zadań </t>
  </si>
  <si>
    <t>Dotacja celowa otrzymana z budżetu państwa na realizację własnych</t>
  </si>
  <si>
    <t>Dotacja celowa otrzymana z gminy na zadania bieżące realizowane na</t>
  </si>
  <si>
    <t>Wpływy ze zwrotów dotacji oraz płatności, wykorzystanych niezgodnie</t>
  </si>
  <si>
    <t>Dotacja celowa otrzymana z budżetu państwa na zadania bieżące z zakresu</t>
  </si>
  <si>
    <t xml:space="preserve">Dotacja celowa w ramach programów finansowanych z udziałem środków </t>
  </si>
  <si>
    <t>2680</t>
  </si>
  <si>
    <t>Rekompensaty utraconych dochodów w podatkach i opłatach lokalnych</t>
  </si>
  <si>
    <t xml:space="preserve">Plan </t>
  </si>
  <si>
    <t>2021 r.</t>
  </si>
  <si>
    <t>Dodatki mieszkaniowe</t>
  </si>
  <si>
    <t>Wspieranie rodziny</t>
  </si>
  <si>
    <t>2020</t>
  </si>
  <si>
    <t>Spis powrzechny i inne</t>
  </si>
  <si>
    <t>Karta Dużej Rodziny</t>
  </si>
  <si>
    <t>0940</t>
  </si>
  <si>
    <t>Wpływy z rozliczeń/zwrotów z lat ubiegłych</t>
  </si>
  <si>
    <t>OCHRONA ZDROWIA</t>
  </si>
  <si>
    <t>Przeciwdziałanie alkoholizmowi</t>
  </si>
  <si>
    <t>Pozostała działaność</t>
  </si>
  <si>
    <t>Pomoc w zakresie dożywiania</t>
  </si>
  <si>
    <t>EDUKACYJNA OPIEKA WYCHOWAWCZA</t>
  </si>
  <si>
    <t>Pomoc materialna dla uczniów o charakterze socjalnym</t>
  </si>
  <si>
    <t>010</t>
  </si>
  <si>
    <t>ROLNICTWO I ŁOWIECTWO</t>
  </si>
  <si>
    <t>01095</t>
  </si>
  <si>
    <t>Drogi publiczne gminne</t>
  </si>
  <si>
    <t>2710</t>
  </si>
  <si>
    <t>TRANSPORT I ŁĄCZNOŚĆ</t>
  </si>
  <si>
    <t>Oświetlenie ulic, placów i dróg</t>
  </si>
  <si>
    <t>Domy pomocy społecznej</t>
  </si>
  <si>
    <t>Rodziny zastępcze</t>
  </si>
  <si>
    <t>2990</t>
  </si>
  <si>
    <t>Wpłata środków finansowych z niewykorzystanych w terminie wydatków,</t>
  </si>
  <si>
    <t>które niewygasają z upływem roku budżetowego</t>
  </si>
  <si>
    <t>6680</t>
  </si>
  <si>
    <t>Zadania w zakresie przeciwdziałania przemocy w rodzinie</t>
  </si>
  <si>
    <t>2057</t>
  </si>
  <si>
    <t>2059</t>
  </si>
  <si>
    <t>Zapewnienie uczniom prawa do bezpłatnego dostępu do podręczników,</t>
  </si>
  <si>
    <t>materiałów edukacyjnych lub materiałów ćwiczeniowych</t>
  </si>
  <si>
    <t>0950</t>
  </si>
  <si>
    <t>Wpływy z tytyłu kar i odszkodowań wynikajacych z umów</t>
  </si>
  <si>
    <t>8120</t>
  </si>
  <si>
    <t>Szkoły podastwowe</t>
  </si>
  <si>
    <t>2180</t>
  </si>
  <si>
    <t>Środki z Funduszu Przeciwdziałania COVID-19 na finansowanie lub</t>
  </si>
  <si>
    <t>dofinansowanie realizacji zadań związanych z przeciwdziałaniem CIVID-19</t>
  </si>
  <si>
    <t>Ochrona powietrza atmosferycznego i klimatu</t>
  </si>
  <si>
    <t>2460</t>
  </si>
  <si>
    <t xml:space="preserve">Środki otrzymane od pozostałych jednostek zaliczanych do sektora finansów </t>
  </si>
  <si>
    <t>publicznych na realizacje zadań bieżacych jednostek zaliczanych do sektora</t>
  </si>
  <si>
    <t>finansów publicznych</t>
  </si>
  <si>
    <t>2040</t>
  </si>
  <si>
    <t xml:space="preserve">Dotacje celowe otrzymane z budżetu państwa na realizację zadań bieżących  </t>
  </si>
  <si>
    <t xml:space="preserve">gmin z zakresu edukacyjnej opieki wychowawczej finansowanych w całości </t>
  </si>
  <si>
    <t>przez budżet państwa w ramach programów rządowych</t>
  </si>
  <si>
    <t>BEZPIECZEŃSTWO PUBLICZNE I OCHRONA PRZECIWPOŻAROWA</t>
  </si>
  <si>
    <t>Pozostała działność</t>
  </si>
  <si>
    <t>6260</t>
  </si>
  <si>
    <t xml:space="preserve">Dotacja otrzymana z państwowego funduszu celowego na finansowanie </t>
  </si>
  <si>
    <t xml:space="preserve">lub dofinansowanie kosztów realizacji inwestycji i zakupów inwestycyjnych </t>
  </si>
  <si>
    <t>jednostek sektora finansów publicznych</t>
  </si>
  <si>
    <t>Wpływy z róznych rozliczeń</t>
  </si>
  <si>
    <t>0270</t>
  </si>
  <si>
    <t xml:space="preserve">Wpływy z części opłaty za zezwolenie na sprzedaż napojów alkoholowych </t>
  </si>
  <si>
    <t>w obrocie hurtowym</t>
  </si>
  <si>
    <t>2750</t>
  </si>
  <si>
    <t>Środki na uzupełnienie dochodów gmin</t>
  </si>
  <si>
    <t>2690</t>
  </si>
  <si>
    <t xml:space="preserve">Środki z Funduszu Pracy otrzymane na realizację zadań wynikajacych </t>
  </si>
  <si>
    <t>z odrębnych ustaw</t>
  </si>
  <si>
    <t>6090</t>
  </si>
  <si>
    <t xml:space="preserve">dofinansowanie kosztów realizacji inwestycji i zakupów inwestycyjnych </t>
  </si>
  <si>
    <t>związanych z przeciwdziałaniem COVID-19</t>
  </si>
  <si>
    <t>Uzupełnienie subwencji ogólnej  dla jednostek samorzadu terytorialnego</t>
  </si>
  <si>
    <t xml:space="preserve">Wykonanie </t>
  </si>
  <si>
    <t xml:space="preserve">2021 r. </t>
  </si>
  <si>
    <t>%</t>
  </si>
  <si>
    <t>Dotacja celowa otrzymana z tytułu pomocy finansowej udzielanej między jednostkami</t>
  </si>
  <si>
    <t>Wpływy z tytułu przekształcenia prawa użytkowania wieczystego w prawo własności</t>
  </si>
  <si>
    <t>Dotacje celowe otrzymane z budżetu państwa na zadania bieżące  realizowane</t>
  </si>
  <si>
    <t>przez gminę na podstawie porozumień z organami administracji rządowej</t>
  </si>
  <si>
    <t>Drogi wedwnętrzne</t>
  </si>
  <si>
    <t>0870</t>
  </si>
  <si>
    <t>Wpływy ze sprzedaży składników majatkowych</t>
  </si>
  <si>
    <t>0800</t>
  </si>
  <si>
    <t xml:space="preserve">Wpływy z tytułu odszkodowania za przejęte nieruchomosci pod inwestycje celu </t>
  </si>
  <si>
    <t>publicznego</t>
  </si>
  <si>
    <t>Ochotnicze straże pożarne</t>
  </si>
  <si>
    <t>0430</t>
  </si>
  <si>
    <t>Wpływy z opłaty targowej</t>
  </si>
  <si>
    <t>0590</t>
  </si>
  <si>
    <t>Wpływy z opłat za koncesje i licencje</t>
  </si>
  <si>
    <t>Wpływy do wyjaśnienia</t>
  </si>
  <si>
    <t>2980</t>
  </si>
  <si>
    <t>2400</t>
  </si>
  <si>
    <t xml:space="preserve">Wpły do budżetu pozostałosci środkó finansowych gromadzonych na wydzielonym </t>
  </si>
  <si>
    <t>rachunku jednostki budżetowej</t>
  </si>
  <si>
    <t>0580</t>
  </si>
  <si>
    <t>Wpływy z tytułu grzywien i innych kar pieniężnych od osób prawnych i innych</t>
  </si>
  <si>
    <t>0877</t>
  </si>
  <si>
    <t>Wpływy ze sprzedaży składników majątkowych</t>
  </si>
  <si>
    <t>0879</t>
  </si>
  <si>
    <t>Schroniska dla zwierząt</t>
  </si>
  <si>
    <t>0570</t>
  </si>
  <si>
    <t xml:space="preserve">Wpływy z tytułu grzywien, mandatów  i innych kar pienięznych od osób fizycznych </t>
  </si>
  <si>
    <t>Zadania w zakresie kultury fizycznej</t>
  </si>
  <si>
    <t>Wpływy odsetek od pozyczek udzielonych przez jednostkę samorządu terytorialnego</t>
  </si>
  <si>
    <t>do spawozdania z wykonania budżetu miasta Turku za 2021 r.</t>
  </si>
  <si>
    <t>samorządu terytorialnegona dofinansowanie  własnych zadań bieżących</t>
  </si>
  <si>
    <t>Pozostałe zadania zwiaząne z gospodarką odpadami</t>
  </si>
  <si>
    <t>publicznych na realizację zadań bieżacych jednostek zaliczanych do sektora</t>
  </si>
  <si>
    <t>Załącznik nr 1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</si>
</sst>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#,##0.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\5\40\.000.00"/>
    <numFmt numFmtId="173" formatCode="0.0%"/>
    <numFmt numFmtId="174" formatCode="_-* #,##0.0\ _z_ł_-;\-* #,##0.0\ _z_ł_-;_-* &quot;-&quot;?\ _z_ł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0.E+00"/>
    <numFmt numFmtId="179" formatCode="00\-000"/>
    <numFmt numFmtId="180" formatCode="[$-415]d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1" fontId="5" fillId="0" borderId="10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 quotePrefix="1">
      <alignment horizontal="center"/>
    </xf>
    <xf numFmtId="4" fontId="6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 quotePrefix="1">
      <alignment horizontal="center"/>
    </xf>
    <xf numFmtId="4" fontId="6" fillId="0" borderId="13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1" name="pole tekstowe 1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2" name="pole tekstowe 2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3" name="pole tekstowe 3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4" name="pole tekstowe 4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5" name="pole tekstowe 5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6" name="pole tekstowe 6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7" name="pole tekstowe 7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8" name="pole tekstowe 8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9" name="pole tekstowe 9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21" name="pole tekstowe 21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22" name="pole tekstowe 22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23" name="pole tekstowe 23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26" name="pole tekstowe 26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27" name="pole tekstowe 27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28" name="pole tekstowe 28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29" name="pole tekstowe 29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30" name="pole tekstowe 30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33" name="pole tekstowe 33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34" name="pole tekstowe 34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35" name="pole tekstowe 35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38" name="pole tekstowe 38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41" name="pole tekstowe 41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42" name="pole tekstowe 42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43" name="pole tekstowe 43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44" name="pole tekstowe 44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45" name="pole tekstowe 45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46" name="pole tekstowe 46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47" name="pole tekstowe 47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48" name="pole tekstowe 48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49" name="pole tekstowe 49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50" name="pole tekstowe 50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51" name="pole tekstowe 51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52" name="pole tekstowe 52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53" name="pole tekstowe 53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54" name="pole tekstowe 54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55" name="pole tekstowe 55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56" name="pole tekstowe 56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57" name="pole tekstowe 57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58" name="pole tekstowe 58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59" name="pole tekstowe 59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60" name="pole tekstowe 60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61" name="pole tekstowe 61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62" name="pole tekstowe 62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63" name="pole tekstowe 63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64" name="pole tekstowe 64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65" name="pole tekstowe 65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66" name="pole tekstowe 66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67" name="pole tekstowe 67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47650"/>
    <xdr:sp fLocksText="0">
      <xdr:nvSpPr>
        <xdr:cNvPr id="68" name="pole tekstowe 68"/>
        <xdr:cNvSpPr txBox="1">
          <a:spLocks noChangeArrowheads="1"/>
        </xdr:cNvSpPr>
      </xdr:nvSpPr>
      <xdr:spPr>
        <a:xfrm>
          <a:off x="80105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69" name="pole tekstowe 69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70" name="pole tekstowe 70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76200</xdr:rowOff>
    </xdr:from>
    <xdr:ext cx="209550" cy="257175"/>
    <xdr:sp fLocksText="0">
      <xdr:nvSpPr>
        <xdr:cNvPr id="71" name="pole tekstowe 71"/>
        <xdr:cNvSpPr txBox="1">
          <a:spLocks noChangeArrowheads="1"/>
        </xdr:cNvSpPr>
      </xdr:nvSpPr>
      <xdr:spPr>
        <a:xfrm>
          <a:off x="801052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438150</xdr:colOff>
      <xdr:row>145</xdr:row>
      <xdr:rowOff>76200</xdr:rowOff>
    </xdr:from>
    <xdr:ext cx="209550" cy="247650"/>
    <xdr:sp fLocksText="0">
      <xdr:nvSpPr>
        <xdr:cNvPr id="72" name="pole tekstowe 72"/>
        <xdr:cNvSpPr txBox="1">
          <a:spLocks noChangeArrowheads="1"/>
        </xdr:cNvSpPr>
      </xdr:nvSpPr>
      <xdr:spPr>
        <a:xfrm>
          <a:off x="84486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73" name="pole tekstowe 73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74" name="pole tekstowe 74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75" name="pole tekstowe 75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76" name="pole tekstowe 76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77" name="pole tekstowe 77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78" name="pole tekstowe 78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79" name="pole tekstowe 79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80" name="pole tekstowe 80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81" name="pole tekstowe 81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82" name="pole tekstowe 82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83" name="pole tekstowe 83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84" name="pole tekstowe 84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85" name="pole tekstowe 85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86" name="pole tekstowe 86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87" name="pole tekstowe 87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88" name="pole tekstowe 88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89" name="pole tekstowe 89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90" name="pole tekstowe 90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91" name="pole tekstowe 91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92" name="pole tekstowe 92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93" name="pole tekstowe 93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94" name="pole tekstowe 94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95" name="pole tekstowe 95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96" name="pole tekstowe 96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97" name="pole tekstowe 97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98" name="pole tekstowe 98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99" name="pole tekstowe 99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00" name="pole tekstowe 100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01" name="pole tekstowe 101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02" name="pole tekstowe 102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03" name="pole tekstowe 103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04" name="pole tekstowe 104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05" name="pole tekstowe 105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06" name="pole tekstowe 106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07" name="pole tekstowe 107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08" name="pole tekstowe 108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09" name="pole tekstowe 109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10" name="pole tekstowe 110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11" name="pole tekstowe 111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12" name="pole tekstowe 112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13" name="pole tekstowe 113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14" name="pole tekstowe 114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15" name="pole tekstowe 115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16" name="pole tekstowe 116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17" name="pole tekstowe 117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18" name="pole tekstowe 118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19" name="pole tekstowe 119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20" name="pole tekstowe 120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21" name="pole tekstowe 121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22" name="pole tekstowe 122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23" name="pole tekstowe 123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24" name="pole tekstowe 124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25" name="pole tekstowe 125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26" name="pole tekstowe 126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27" name="pole tekstowe 127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28" name="pole tekstowe 128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29" name="pole tekstowe 129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30" name="pole tekstowe 130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31" name="pole tekstowe 131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32" name="pole tekstowe 132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33" name="pole tekstowe 133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34" name="pole tekstowe 134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35" name="pole tekstowe 135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36" name="pole tekstowe 136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37" name="pole tekstowe 137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38" name="pole tekstowe 138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39" name="pole tekstowe 139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47650"/>
    <xdr:sp fLocksText="0">
      <xdr:nvSpPr>
        <xdr:cNvPr id="140" name="pole tekstowe 140"/>
        <xdr:cNvSpPr txBox="1">
          <a:spLocks noChangeArrowheads="1"/>
        </xdr:cNvSpPr>
      </xdr:nvSpPr>
      <xdr:spPr>
        <a:xfrm>
          <a:off x="940117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41" name="pole tekstowe 141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42" name="pole tekstowe 142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76200</xdr:rowOff>
    </xdr:from>
    <xdr:ext cx="209550" cy="257175"/>
    <xdr:sp fLocksText="0">
      <xdr:nvSpPr>
        <xdr:cNvPr id="143" name="pole tekstowe 143"/>
        <xdr:cNvSpPr txBox="1">
          <a:spLocks noChangeArrowheads="1"/>
        </xdr:cNvSpPr>
      </xdr:nvSpPr>
      <xdr:spPr>
        <a:xfrm>
          <a:off x="9401175" y="29260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438150</xdr:colOff>
      <xdr:row>145</xdr:row>
      <xdr:rowOff>76200</xdr:rowOff>
    </xdr:from>
    <xdr:ext cx="209550" cy="247650"/>
    <xdr:sp fLocksText="0">
      <xdr:nvSpPr>
        <xdr:cNvPr id="144" name="pole tekstowe 144"/>
        <xdr:cNvSpPr txBox="1">
          <a:spLocks noChangeArrowheads="1"/>
        </xdr:cNvSpPr>
      </xdr:nvSpPr>
      <xdr:spPr>
        <a:xfrm>
          <a:off x="9839325" y="292608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tabSelected="1" view="pageBreakPreview" zoomScaleSheetLayoutView="100" workbookViewId="0" topLeftCell="C1">
      <selection activeCell="E1" sqref="E1"/>
    </sheetView>
  </sheetViews>
  <sheetFormatPr defaultColWidth="9.00390625" defaultRowHeight="12.75"/>
  <cols>
    <col min="1" max="1" width="4.625" style="1" hidden="1" customWidth="1"/>
    <col min="2" max="2" width="5.875" style="25" customWidth="1"/>
    <col min="3" max="3" width="8.125" style="6" customWidth="1"/>
    <col min="4" max="4" width="6.375" style="31" customWidth="1"/>
    <col min="5" max="5" width="84.75390625" style="7" customWidth="1"/>
    <col min="6" max="6" width="18.25390625" style="61" customWidth="1"/>
    <col min="7" max="7" width="16.875" style="52" customWidth="1"/>
    <col min="8" max="8" width="9.125" style="52" customWidth="1"/>
    <col min="9" max="16384" width="9.125" style="1" customWidth="1"/>
  </cols>
  <sheetData>
    <row r="1" spans="1:5" ht="15.75">
      <c r="A1" s="3"/>
      <c r="B1" s="8"/>
      <c r="D1" s="32"/>
      <c r="E1" s="36" t="s">
        <v>268</v>
      </c>
    </row>
    <row r="2" spans="1:5" ht="15.75">
      <c r="A2" s="3"/>
      <c r="B2" s="8"/>
      <c r="D2" s="32"/>
      <c r="E2" s="36" t="s">
        <v>264</v>
      </c>
    </row>
    <row r="3" spans="1:5" ht="15.75">
      <c r="A3" s="3"/>
      <c r="B3" s="8"/>
      <c r="D3" s="32"/>
      <c r="E3" s="36"/>
    </row>
    <row r="4" spans="1:8" ht="18.75" customHeight="1" thickBot="1">
      <c r="A4" s="4"/>
      <c r="B4" s="42"/>
      <c r="C4" s="42"/>
      <c r="D4" s="43"/>
      <c r="E4" s="44" t="s">
        <v>88</v>
      </c>
      <c r="F4" s="62"/>
      <c r="G4" s="68"/>
      <c r="H4" s="68"/>
    </row>
    <row r="5" spans="1:8" ht="15.75">
      <c r="A5" s="5"/>
      <c r="B5" s="6" t="s">
        <v>0</v>
      </c>
      <c r="C5" s="6" t="s">
        <v>1</v>
      </c>
      <c r="D5" s="30" t="s">
        <v>2</v>
      </c>
      <c r="E5" s="41" t="s">
        <v>3</v>
      </c>
      <c r="F5" s="60" t="s">
        <v>163</v>
      </c>
      <c r="G5" s="67" t="s">
        <v>231</v>
      </c>
      <c r="H5" s="67" t="s">
        <v>233</v>
      </c>
    </row>
    <row r="6" spans="1:8" ht="15.75">
      <c r="A6" s="2"/>
      <c r="B6" s="10"/>
      <c r="C6" s="10"/>
      <c r="D6" s="33"/>
      <c r="E6" s="11" t="s">
        <v>4</v>
      </c>
      <c r="F6" s="12" t="s">
        <v>164</v>
      </c>
      <c r="G6" s="10" t="s">
        <v>232</v>
      </c>
      <c r="H6" s="10"/>
    </row>
    <row r="7" spans="1:8" ht="15.75">
      <c r="A7" s="2"/>
      <c r="B7" s="26">
        <v>1</v>
      </c>
      <c r="C7" s="13">
        <v>2</v>
      </c>
      <c r="D7" s="33">
        <v>3</v>
      </c>
      <c r="E7" s="13">
        <v>4</v>
      </c>
      <c r="F7" s="63">
        <v>5</v>
      </c>
      <c r="G7" s="63">
        <v>6</v>
      </c>
      <c r="H7" s="63">
        <v>7</v>
      </c>
    </row>
    <row r="8" spans="1:8" ht="15.75">
      <c r="A8" s="2"/>
      <c r="B8" s="28"/>
      <c r="C8" s="14"/>
      <c r="D8" s="34"/>
      <c r="E8" s="15" t="s">
        <v>65</v>
      </c>
      <c r="F8" s="54">
        <f>F15+F30+F62+F96+F141+F193+F83+F329+F159+F383+F53+F272+F377+F182+F261+F10+F23+F89</f>
        <v>147302296.84</v>
      </c>
      <c r="G8" s="54">
        <f>G15+G30+G62+G96+G141+G193+G83+G329+G159+G383+G53+G272+G377+G182+G261+G10+G23+G89</f>
        <v>146520881.36999995</v>
      </c>
      <c r="H8" s="66">
        <f>G8/F8*100</f>
        <v>99.46951575992816</v>
      </c>
    </row>
    <row r="9" spans="1:8" ht="16.5" thickBot="1">
      <c r="A9" s="2"/>
      <c r="B9" s="39"/>
      <c r="C9" s="49"/>
      <c r="D9" s="38"/>
      <c r="E9" s="37" t="s">
        <v>66</v>
      </c>
      <c r="F9" s="62"/>
      <c r="G9" s="69"/>
      <c r="H9" s="69"/>
    </row>
    <row r="10" spans="1:8" ht="15.75">
      <c r="A10" s="2"/>
      <c r="B10" s="35" t="s">
        <v>178</v>
      </c>
      <c r="C10" s="35"/>
      <c r="D10" s="34"/>
      <c r="E10" s="15" t="s">
        <v>179</v>
      </c>
      <c r="F10" s="57">
        <f>F11</f>
        <v>14967.98</v>
      </c>
      <c r="G10" s="57">
        <f>G11</f>
        <v>14967.98</v>
      </c>
      <c r="H10" s="66">
        <f aca="true" t="shared" si="0" ref="H10:H86">G10/F10*100</f>
        <v>100</v>
      </c>
    </row>
    <row r="11" spans="1:8" ht="15.75">
      <c r="A11" s="2"/>
      <c r="B11" s="30"/>
      <c r="C11" s="30" t="s">
        <v>180</v>
      </c>
      <c r="D11" s="45"/>
      <c r="E11" s="18" t="s">
        <v>174</v>
      </c>
      <c r="F11" s="20">
        <f>F12</f>
        <v>14967.98</v>
      </c>
      <c r="G11" s="20">
        <f>G12</f>
        <v>14967.98</v>
      </c>
      <c r="H11" s="52">
        <f t="shared" si="0"/>
        <v>100</v>
      </c>
    </row>
    <row r="12" spans="1:8" ht="15.75">
      <c r="A12" s="2"/>
      <c r="B12" s="23"/>
      <c r="C12" s="9"/>
      <c r="D12" s="30" t="s">
        <v>48</v>
      </c>
      <c r="E12" s="22" t="s">
        <v>155</v>
      </c>
      <c r="F12" s="20">
        <v>14967.98</v>
      </c>
      <c r="G12" s="52">
        <v>14967.98</v>
      </c>
      <c r="H12" s="52">
        <f t="shared" si="0"/>
        <v>100</v>
      </c>
    </row>
    <row r="13" spans="1:6" ht="15.75">
      <c r="A13" s="2"/>
      <c r="B13" s="23"/>
      <c r="C13" s="9"/>
      <c r="D13" s="30"/>
      <c r="E13" s="22" t="s">
        <v>72</v>
      </c>
      <c r="F13" s="20"/>
    </row>
    <row r="14" spans="1:8" ht="15.75">
      <c r="A14" s="2"/>
      <c r="B14" s="26"/>
      <c r="C14" s="13"/>
      <c r="D14" s="33"/>
      <c r="E14" s="21" t="s">
        <v>120</v>
      </c>
      <c r="F14" s="64"/>
      <c r="G14" s="70"/>
      <c r="H14" s="70"/>
    </row>
    <row r="15" spans="1:8" ht="15.75">
      <c r="A15" s="2"/>
      <c r="B15" s="28">
        <v>150</v>
      </c>
      <c r="C15" s="14"/>
      <c r="D15" s="34"/>
      <c r="E15" s="15" t="s">
        <v>91</v>
      </c>
      <c r="F15" s="54">
        <f>F16</f>
        <v>560000</v>
      </c>
      <c r="G15" s="54">
        <f>G16</f>
        <v>430474.68</v>
      </c>
      <c r="H15" s="66">
        <f t="shared" si="0"/>
        <v>76.87047857142856</v>
      </c>
    </row>
    <row r="16" spans="1:8" ht="15.75">
      <c r="A16" s="2"/>
      <c r="B16" s="23"/>
      <c r="C16" s="17">
        <v>15011</v>
      </c>
      <c r="D16" s="45"/>
      <c r="E16" s="18" t="s">
        <v>92</v>
      </c>
      <c r="F16" s="53">
        <f>SUM(F17:F20)</f>
        <v>560000</v>
      </c>
      <c r="G16" s="53">
        <f>SUM(G17:G22)</f>
        <v>430474.68</v>
      </c>
      <c r="H16" s="52">
        <f t="shared" si="0"/>
        <v>76.87047857142856</v>
      </c>
    </row>
    <row r="17" spans="1:8" ht="15.75">
      <c r="A17" s="2"/>
      <c r="B17" s="23"/>
      <c r="C17" s="17"/>
      <c r="D17" s="30" t="s">
        <v>31</v>
      </c>
      <c r="E17" s="22" t="s">
        <v>99</v>
      </c>
      <c r="F17" s="61">
        <v>420000</v>
      </c>
      <c r="G17" s="52">
        <v>287966.59</v>
      </c>
      <c r="H17" s="52">
        <f t="shared" si="0"/>
        <v>68.56347380952381</v>
      </c>
    </row>
    <row r="18" spans="1:5" ht="15.75">
      <c r="A18" s="2"/>
      <c r="B18" s="23"/>
      <c r="C18" s="9"/>
      <c r="D18" s="30"/>
      <c r="E18" s="22" t="s">
        <v>86</v>
      </c>
    </row>
    <row r="19" spans="1:8" ht="15.75">
      <c r="A19" s="2"/>
      <c r="B19" s="23"/>
      <c r="C19" s="9"/>
      <c r="D19" s="30"/>
      <c r="E19" s="22" t="s">
        <v>51</v>
      </c>
      <c r="F19" s="20"/>
      <c r="G19" s="53"/>
      <c r="H19" s="53"/>
    </row>
    <row r="20" spans="1:8" s="51" customFormat="1" ht="15">
      <c r="A20" s="50"/>
      <c r="B20" s="23"/>
      <c r="C20" s="9"/>
      <c r="D20" s="30" t="s">
        <v>29</v>
      </c>
      <c r="E20" s="22" t="s">
        <v>15</v>
      </c>
      <c r="F20" s="20">
        <v>140000</v>
      </c>
      <c r="G20" s="53">
        <v>120935.48</v>
      </c>
      <c r="H20" s="53">
        <f t="shared" si="0"/>
        <v>86.3824857142857</v>
      </c>
    </row>
    <row r="21" spans="1:8" s="51" customFormat="1" ht="15">
      <c r="A21" s="50"/>
      <c r="B21" s="23"/>
      <c r="C21" s="9"/>
      <c r="D21" s="30" t="s">
        <v>33</v>
      </c>
      <c r="E21" s="22" t="s">
        <v>103</v>
      </c>
      <c r="F21" s="20">
        <v>0</v>
      </c>
      <c r="G21" s="53">
        <v>3195.73</v>
      </c>
      <c r="H21" s="53"/>
    </row>
    <row r="22" spans="1:8" s="51" customFormat="1" ht="15">
      <c r="A22" s="50"/>
      <c r="B22" s="26"/>
      <c r="C22" s="13"/>
      <c r="D22" s="33" t="s">
        <v>34</v>
      </c>
      <c r="E22" s="11" t="s">
        <v>20</v>
      </c>
      <c r="F22" s="64">
        <v>0</v>
      </c>
      <c r="G22" s="70">
        <v>18376.88</v>
      </c>
      <c r="H22" s="70"/>
    </row>
    <row r="23" spans="1:8" s="51" customFormat="1" ht="15.75">
      <c r="A23" s="50"/>
      <c r="B23" s="28">
        <v>600</v>
      </c>
      <c r="C23" s="14"/>
      <c r="D23" s="35"/>
      <c r="E23" s="24" t="s">
        <v>183</v>
      </c>
      <c r="F23" s="57">
        <f>F24</f>
        <v>3150</v>
      </c>
      <c r="G23" s="57">
        <f>G24+G28</f>
        <v>3458.32</v>
      </c>
      <c r="H23" s="66">
        <f t="shared" si="0"/>
        <v>109.78793650793652</v>
      </c>
    </row>
    <row r="24" spans="1:8" s="51" customFormat="1" ht="15">
      <c r="A24" s="50"/>
      <c r="B24" s="23"/>
      <c r="C24" s="30">
        <v>60016</v>
      </c>
      <c r="D24" s="30"/>
      <c r="E24" s="22" t="s">
        <v>181</v>
      </c>
      <c r="F24" s="20">
        <f>F26</f>
        <v>3150</v>
      </c>
      <c r="G24" s="20">
        <f>SUM(G25:G26)</f>
        <v>3400</v>
      </c>
      <c r="H24" s="52">
        <f t="shared" si="0"/>
        <v>107.93650793650794</v>
      </c>
    </row>
    <row r="25" spans="1:8" s="51" customFormat="1" ht="15">
      <c r="A25" s="50"/>
      <c r="B25" s="23"/>
      <c r="C25" s="30"/>
      <c r="D25" s="30" t="s">
        <v>196</v>
      </c>
      <c r="E25" s="22" t="s">
        <v>197</v>
      </c>
      <c r="F25" s="20">
        <v>0</v>
      </c>
      <c r="G25" s="20">
        <v>250</v>
      </c>
      <c r="H25" s="52"/>
    </row>
    <row r="26" spans="1:8" s="51" customFormat="1" ht="15">
      <c r="A26" s="50"/>
      <c r="B26" s="23"/>
      <c r="C26" s="9"/>
      <c r="D26" s="30" t="s">
        <v>182</v>
      </c>
      <c r="E26" s="22" t="s">
        <v>234</v>
      </c>
      <c r="F26" s="20">
        <v>3150</v>
      </c>
      <c r="G26" s="53">
        <v>3150</v>
      </c>
      <c r="H26" s="53">
        <f t="shared" si="0"/>
        <v>100</v>
      </c>
    </row>
    <row r="27" spans="1:8" s="51" customFormat="1" ht="15.75">
      <c r="A27" s="50"/>
      <c r="B27" s="23"/>
      <c r="C27" s="9"/>
      <c r="D27" s="30"/>
      <c r="E27" s="22" t="s">
        <v>265</v>
      </c>
      <c r="F27" s="20"/>
      <c r="G27" s="54"/>
      <c r="H27" s="53"/>
    </row>
    <row r="28" spans="1:8" s="51" customFormat="1" ht="15">
      <c r="A28" s="50"/>
      <c r="B28" s="23"/>
      <c r="C28" s="30">
        <v>60017</v>
      </c>
      <c r="D28" s="30"/>
      <c r="E28" s="22" t="s">
        <v>238</v>
      </c>
      <c r="F28" s="20">
        <v>0</v>
      </c>
      <c r="G28" s="53">
        <f>G29</f>
        <v>58.32</v>
      </c>
      <c r="H28" s="53"/>
    </row>
    <row r="29" spans="1:8" s="51" customFormat="1" ht="15">
      <c r="A29" s="50"/>
      <c r="B29" s="26"/>
      <c r="C29" s="13"/>
      <c r="D29" s="33" t="s">
        <v>239</v>
      </c>
      <c r="E29" s="21" t="s">
        <v>240</v>
      </c>
      <c r="F29" s="64">
        <v>0</v>
      </c>
      <c r="G29" s="70">
        <v>58.32</v>
      </c>
      <c r="H29" s="70"/>
    </row>
    <row r="30" spans="1:8" ht="15.75">
      <c r="A30" s="2"/>
      <c r="B30" s="16">
        <v>700</v>
      </c>
      <c r="C30" s="16"/>
      <c r="D30" s="35"/>
      <c r="E30" s="24" t="s">
        <v>10</v>
      </c>
      <c r="F30" s="54">
        <f>F31</f>
        <v>6154229.02</v>
      </c>
      <c r="G30" s="54">
        <f>G31</f>
        <v>5962462.57</v>
      </c>
      <c r="H30" s="66">
        <f t="shared" si="0"/>
        <v>96.88398905245812</v>
      </c>
    </row>
    <row r="31" spans="1:8" ht="15.75">
      <c r="A31" s="2"/>
      <c r="B31" s="17"/>
      <c r="C31" s="19">
        <v>70005</v>
      </c>
      <c r="D31" s="30"/>
      <c r="E31" s="22" t="s">
        <v>9</v>
      </c>
      <c r="F31" s="53">
        <f>SUM(F32:F50)</f>
        <v>6154229.02</v>
      </c>
      <c r="G31" s="53">
        <f>SUM(G32:G50)</f>
        <v>5962462.57</v>
      </c>
      <c r="H31" s="52">
        <f t="shared" si="0"/>
        <v>96.88398905245812</v>
      </c>
    </row>
    <row r="32" spans="1:8" ht="15.75">
      <c r="A32" s="2"/>
      <c r="B32" s="17"/>
      <c r="C32" s="19"/>
      <c r="D32" s="30" t="s">
        <v>30</v>
      </c>
      <c r="E32" s="22" t="s">
        <v>100</v>
      </c>
      <c r="F32" s="61">
        <v>40000</v>
      </c>
      <c r="G32" s="52">
        <v>139174.96</v>
      </c>
      <c r="H32" s="52">
        <f t="shared" si="0"/>
        <v>347.9374</v>
      </c>
    </row>
    <row r="33" spans="1:8" ht="15.75">
      <c r="A33" s="2"/>
      <c r="B33" s="17"/>
      <c r="C33" s="19"/>
      <c r="D33" s="30" t="s">
        <v>98</v>
      </c>
      <c r="E33" s="22" t="s">
        <v>101</v>
      </c>
      <c r="F33" s="61">
        <v>100000</v>
      </c>
      <c r="G33" s="52">
        <v>143193.35</v>
      </c>
      <c r="H33" s="52">
        <f t="shared" si="0"/>
        <v>143.19335</v>
      </c>
    </row>
    <row r="34" spans="1:8" ht="15.75">
      <c r="A34" s="2"/>
      <c r="B34" s="17"/>
      <c r="C34" s="19"/>
      <c r="D34" s="30" t="s">
        <v>126</v>
      </c>
      <c r="E34" s="22" t="s">
        <v>127</v>
      </c>
      <c r="F34" s="61">
        <v>50000</v>
      </c>
      <c r="G34" s="52">
        <v>23021.15</v>
      </c>
      <c r="H34" s="52">
        <f t="shared" si="0"/>
        <v>46.042300000000004</v>
      </c>
    </row>
    <row r="35" spans="1:5" ht="15.75">
      <c r="A35" s="2"/>
      <c r="B35" s="17"/>
      <c r="C35" s="19"/>
      <c r="D35" s="30"/>
      <c r="E35" s="22" t="s">
        <v>128</v>
      </c>
    </row>
    <row r="36" spans="1:7" ht="15.75">
      <c r="A36" s="2"/>
      <c r="B36" s="17"/>
      <c r="C36" s="19"/>
      <c r="D36" s="30" t="s">
        <v>125</v>
      </c>
      <c r="E36" s="22" t="s">
        <v>135</v>
      </c>
      <c r="F36" s="61">
        <v>0</v>
      </c>
      <c r="G36" s="52">
        <v>483.03</v>
      </c>
    </row>
    <row r="37" spans="1:8" ht="15.75">
      <c r="A37" s="2"/>
      <c r="B37" s="17"/>
      <c r="C37" s="19"/>
      <c r="D37" s="30" t="s">
        <v>31</v>
      </c>
      <c r="E37" s="22" t="s">
        <v>99</v>
      </c>
      <c r="F37" s="61">
        <v>2150000</v>
      </c>
      <c r="G37" s="52">
        <v>1853459.19</v>
      </c>
      <c r="H37" s="52">
        <f t="shared" si="0"/>
        <v>86.20740418604652</v>
      </c>
    </row>
    <row r="38" spans="1:5" ht="15.75">
      <c r="A38" s="2"/>
      <c r="B38" s="17"/>
      <c r="C38" s="19"/>
      <c r="D38" s="30"/>
      <c r="E38" s="22" t="s">
        <v>86</v>
      </c>
    </row>
    <row r="39" spans="1:5" ht="15.75">
      <c r="A39" s="2"/>
      <c r="B39" s="17"/>
      <c r="C39" s="19"/>
      <c r="D39" s="30"/>
      <c r="E39" s="22" t="s">
        <v>51</v>
      </c>
    </row>
    <row r="40" spans="1:8" ht="15.75">
      <c r="A40" s="2"/>
      <c r="B40" s="17"/>
      <c r="C40" s="19"/>
      <c r="D40" s="30" t="s">
        <v>64</v>
      </c>
      <c r="E40" s="22" t="s">
        <v>235</v>
      </c>
      <c r="F40" s="61">
        <v>80000</v>
      </c>
      <c r="G40" s="52">
        <v>118572.15</v>
      </c>
      <c r="H40" s="52">
        <f t="shared" si="0"/>
        <v>148.2151875</v>
      </c>
    </row>
    <row r="41" spans="1:8" ht="15.75">
      <c r="A41" s="2"/>
      <c r="B41" s="17"/>
      <c r="C41" s="19"/>
      <c r="D41" s="30" t="s">
        <v>32</v>
      </c>
      <c r="E41" s="22" t="s">
        <v>102</v>
      </c>
      <c r="F41" s="61">
        <v>800000</v>
      </c>
      <c r="G41" s="52">
        <v>939870.67</v>
      </c>
      <c r="H41" s="52">
        <f t="shared" si="0"/>
        <v>117.48383375</v>
      </c>
    </row>
    <row r="42" spans="1:5" ht="15" customHeight="1">
      <c r="A42" s="2"/>
      <c r="B42" s="17"/>
      <c r="C42" s="19"/>
      <c r="D42" s="30"/>
      <c r="E42" s="22" t="s">
        <v>59</v>
      </c>
    </row>
    <row r="43" spans="1:7" ht="15" customHeight="1">
      <c r="A43" s="2"/>
      <c r="B43" s="17"/>
      <c r="C43" s="19"/>
      <c r="D43" s="30" t="s">
        <v>241</v>
      </c>
      <c r="E43" s="22" t="s">
        <v>242</v>
      </c>
      <c r="F43" s="61">
        <v>0</v>
      </c>
      <c r="G43" s="52">
        <v>9070.97</v>
      </c>
    </row>
    <row r="44" spans="1:5" ht="15" customHeight="1">
      <c r="A44" s="2"/>
      <c r="B44" s="17"/>
      <c r="C44" s="19"/>
      <c r="D44" s="30"/>
      <c r="E44" s="22" t="s">
        <v>243</v>
      </c>
    </row>
    <row r="45" spans="1:8" ht="15.75">
      <c r="A45" s="2"/>
      <c r="B45" s="17"/>
      <c r="C45" s="19"/>
      <c r="D45" s="30" t="s">
        <v>29</v>
      </c>
      <c r="E45" s="22" t="s">
        <v>15</v>
      </c>
      <c r="F45" s="61">
        <v>2300000</v>
      </c>
      <c r="G45" s="52">
        <v>2107994.65</v>
      </c>
      <c r="H45" s="52">
        <f t="shared" si="0"/>
        <v>91.65194130434782</v>
      </c>
    </row>
    <row r="46" spans="1:8" ht="15.75">
      <c r="A46" s="2"/>
      <c r="B46" s="17"/>
      <c r="C46" s="19"/>
      <c r="D46" s="30" t="s">
        <v>33</v>
      </c>
      <c r="E46" s="22" t="s">
        <v>103</v>
      </c>
      <c r="F46" s="61">
        <v>50000</v>
      </c>
      <c r="G46" s="52">
        <v>46895.99</v>
      </c>
      <c r="H46" s="52">
        <f t="shared" si="0"/>
        <v>93.79198</v>
      </c>
    </row>
    <row r="47" spans="1:8" ht="15.75">
      <c r="A47" s="2"/>
      <c r="B47" s="17"/>
      <c r="C47" s="19"/>
      <c r="D47" s="30" t="s">
        <v>170</v>
      </c>
      <c r="E47" s="22" t="s">
        <v>171</v>
      </c>
      <c r="F47" s="61">
        <v>207148</v>
      </c>
      <c r="G47" s="52">
        <v>207148.38</v>
      </c>
      <c r="H47" s="52">
        <f t="shared" si="0"/>
        <v>100.0001834437214</v>
      </c>
    </row>
    <row r="48" spans="1:7" ht="15.75">
      <c r="A48" s="2"/>
      <c r="B48" s="17"/>
      <c r="C48" s="19"/>
      <c r="D48" s="30" t="s">
        <v>196</v>
      </c>
      <c r="E48" s="22" t="s">
        <v>197</v>
      </c>
      <c r="F48" s="61">
        <v>0</v>
      </c>
      <c r="G48" s="52">
        <v>500</v>
      </c>
    </row>
    <row r="49" spans="1:7" ht="15.75">
      <c r="A49" s="2"/>
      <c r="B49" s="17"/>
      <c r="C49" s="19"/>
      <c r="D49" s="30" t="s">
        <v>34</v>
      </c>
      <c r="E49" s="18" t="s">
        <v>20</v>
      </c>
      <c r="F49" s="61">
        <v>0</v>
      </c>
      <c r="G49" s="52">
        <v>1245.2</v>
      </c>
    </row>
    <row r="50" spans="1:8" s="51" customFormat="1" ht="15">
      <c r="A50" s="50"/>
      <c r="B50" s="17"/>
      <c r="C50" s="19"/>
      <c r="D50" s="30" t="s">
        <v>149</v>
      </c>
      <c r="E50" s="18" t="s">
        <v>150</v>
      </c>
      <c r="F50" s="20">
        <v>377081.02</v>
      </c>
      <c r="G50" s="52">
        <v>371832.88</v>
      </c>
      <c r="H50" s="52">
        <f t="shared" si="0"/>
        <v>98.60821952799427</v>
      </c>
    </row>
    <row r="51" spans="1:8" s="51" customFormat="1" ht="15.75">
      <c r="A51" s="50"/>
      <c r="B51" s="17"/>
      <c r="C51" s="19"/>
      <c r="D51" s="30"/>
      <c r="E51" s="18" t="s">
        <v>151</v>
      </c>
      <c r="F51" s="57"/>
      <c r="G51" s="54"/>
      <c r="H51" s="53"/>
    </row>
    <row r="52" spans="1:8" s="51" customFormat="1" ht="15.75">
      <c r="A52" s="50"/>
      <c r="B52" s="12"/>
      <c r="C52" s="40"/>
      <c r="D52" s="33"/>
      <c r="E52" s="11" t="s">
        <v>152</v>
      </c>
      <c r="F52" s="65"/>
      <c r="G52" s="71"/>
      <c r="H52" s="70"/>
    </row>
    <row r="53" spans="1:8" s="51" customFormat="1" ht="15.75">
      <c r="A53" s="50"/>
      <c r="B53" s="16">
        <v>710</v>
      </c>
      <c r="C53" s="55"/>
      <c r="D53" s="35"/>
      <c r="E53" s="15" t="s">
        <v>63</v>
      </c>
      <c r="F53" s="54">
        <f>SUM(F54)</f>
        <v>263150</v>
      </c>
      <c r="G53" s="54">
        <f>SUM(G54)</f>
        <v>288716.07</v>
      </c>
      <c r="H53" s="66">
        <f t="shared" si="0"/>
        <v>109.71539806194185</v>
      </c>
    </row>
    <row r="54" spans="1:8" s="51" customFormat="1" ht="18" customHeight="1">
      <c r="A54" s="50"/>
      <c r="B54" s="17"/>
      <c r="C54" s="19">
        <v>71035</v>
      </c>
      <c r="D54" s="30"/>
      <c r="E54" s="22" t="s">
        <v>140</v>
      </c>
      <c r="F54" s="53">
        <f>SUM(F55:F58)</f>
        <v>263150</v>
      </c>
      <c r="G54" s="53">
        <f>SUM(G55:G60)</f>
        <v>288716.07</v>
      </c>
      <c r="H54" s="52">
        <f t="shared" si="0"/>
        <v>109.71539806194185</v>
      </c>
    </row>
    <row r="55" spans="1:8" s="51" customFormat="1" ht="18" customHeight="1">
      <c r="A55" s="50"/>
      <c r="B55" s="17"/>
      <c r="C55" s="19"/>
      <c r="D55" s="30" t="s">
        <v>29</v>
      </c>
      <c r="E55" s="22" t="s">
        <v>15</v>
      </c>
      <c r="F55" s="20">
        <v>250000</v>
      </c>
      <c r="G55" s="52">
        <v>277031.82</v>
      </c>
      <c r="H55" s="52">
        <f t="shared" si="0"/>
        <v>110.81272799999999</v>
      </c>
    </row>
    <row r="56" spans="1:8" s="51" customFormat="1" ht="18" customHeight="1">
      <c r="A56" s="50"/>
      <c r="B56" s="17"/>
      <c r="C56" s="19"/>
      <c r="D56" s="30" t="s">
        <v>33</v>
      </c>
      <c r="E56" s="22" t="s">
        <v>103</v>
      </c>
      <c r="F56" s="20">
        <v>0</v>
      </c>
      <c r="G56" s="52">
        <v>126.29</v>
      </c>
      <c r="H56" s="52"/>
    </row>
    <row r="57" spans="1:8" s="51" customFormat="1" ht="18" customHeight="1">
      <c r="A57" s="50"/>
      <c r="B57" s="17"/>
      <c r="C57" s="19"/>
      <c r="D57" s="30" t="s">
        <v>170</v>
      </c>
      <c r="E57" s="22" t="s">
        <v>171</v>
      </c>
      <c r="F57" s="20">
        <v>0</v>
      </c>
      <c r="G57" s="52">
        <v>391.63</v>
      </c>
      <c r="H57" s="52"/>
    </row>
    <row r="58" spans="1:8" s="51" customFormat="1" ht="18" customHeight="1">
      <c r="A58" s="50"/>
      <c r="B58" s="17"/>
      <c r="C58" s="19"/>
      <c r="D58" s="30" t="s">
        <v>167</v>
      </c>
      <c r="E58" s="22" t="s">
        <v>236</v>
      </c>
      <c r="F58" s="20">
        <v>13150</v>
      </c>
      <c r="G58" s="53">
        <v>11166</v>
      </c>
      <c r="H58" s="53">
        <f t="shared" si="0"/>
        <v>84.91254752851711</v>
      </c>
    </row>
    <row r="59" spans="1:8" s="51" customFormat="1" ht="18" customHeight="1">
      <c r="A59" s="50"/>
      <c r="B59" s="17"/>
      <c r="C59" s="19"/>
      <c r="D59" s="30"/>
      <c r="E59" s="22" t="s">
        <v>237</v>
      </c>
      <c r="F59" s="20"/>
      <c r="G59" s="54"/>
      <c r="H59" s="53"/>
    </row>
    <row r="60" spans="1:8" s="51" customFormat="1" ht="18" customHeight="1">
      <c r="A60" s="50"/>
      <c r="B60" s="17"/>
      <c r="C60" s="19"/>
      <c r="D60" s="30" t="s">
        <v>89</v>
      </c>
      <c r="E60" s="22" t="s">
        <v>157</v>
      </c>
      <c r="F60" s="20">
        <v>0</v>
      </c>
      <c r="G60" s="53">
        <v>0.33</v>
      </c>
      <c r="H60" s="53"/>
    </row>
    <row r="61" spans="1:8" s="51" customFormat="1" ht="18" customHeight="1">
      <c r="A61" s="50"/>
      <c r="B61" s="12"/>
      <c r="C61" s="40"/>
      <c r="D61" s="33"/>
      <c r="E61" s="21" t="s">
        <v>90</v>
      </c>
      <c r="F61" s="64"/>
      <c r="G61" s="71"/>
      <c r="H61" s="70"/>
    </row>
    <row r="62" spans="1:8" ht="19.5" customHeight="1">
      <c r="A62" s="2"/>
      <c r="B62" s="16">
        <v>750</v>
      </c>
      <c r="C62" s="16"/>
      <c r="D62" s="35"/>
      <c r="E62" s="24" t="s">
        <v>11</v>
      </c>
      <c r="F62" s="54">
        <f>F63+F69+F78+F74</f>
        <v>543224</v>
      </c>
      <c r="G62" s="54">
        <f>G63+G69+G78+G74</f>
        <v>577223.15</v>
      </c>
      <c r="H62" s="66">
        <f t="shared" si="0"/>
        <v>106.25877170375388</v>
      </c>
    </row>
    <row r="63" spans="1:8" ht="15" customHeight="1">
      <c r="A63" s="2"/>
      <c r="B63" s="17"/>
      <c r="C63" s="17">
        <v>75011</v>
      </c>
      <c r="D63" s="30"/>
      <c r="E63" s="22" t="s">
        <v>13</v>
      </c>
      <c r="F63" s="53">
        <f>SUM(F64:F66)</f>
        <v>331866</v>
      </c>
      <c r="G63" s="53">
        <f>SUM(G64:G67)</f>
        <v>330543.15</v>
      </c>
      <c r="H63" s="52">
        <f t="shared" si="0"/>
        <v>99.60139032018948</v>
      </c>
    </row>
    <row r="64" spans="1:8" ht="15" customHeight="1">
      <c r="A64" s="2"/>
      <c r="B64" s="16"/>
      <c r="C64" s="17"/>
      <c r="D64" s="30" t="s">
        <v>48</v>
      </c>
      <c r="E64" s="22" t="s">
        <v>155</v>
      </c>
      <c r="F64" s="61">
        <v>331866</v>
      </c>
      <c r="G64" s="52">
        <v>330513.7</v>
      </c>
      <c r="H64" s="52">
        <f t="shared" si="0"/>
        <v>99.5925162565614</v>
      </c>
    </row>
    <row r="65" spans="1:5" ht="15" customHeight="1">
      <c r="A65" s="2"/>
      <c r="B65" s="16"/>
      <c r="C65" s="17"/>
      <c r="D65" s="30"/>
      <c r="E65" s="22" t="s">
        <v>72</v>
      </c>
    </row>
    <row r="66" spans="1:5" ht="15.75">
      <c r="A66" s="2"/>
      <c r="B66" s="16"/>
      <c r="C66" s="17"/>
      <c r="D66" s="30"/>
      <c r="E66" s="22" t="s">
        <v>120</v>
      </c>
    </row>
    <row r="67" spans="1:7" ht="15.75">
      <c r="A67" s="2"/>
      <c r="B67" s="16"/>
      <c r="C67" s="17"/>
      <c r="D67" s="30" t="s">
        <v>54</v>
      </c>
      <c r="E67" s="22" t="s">
        <v>132</v>
      </c>
      <c r="F67" s="61">
        <v>0</v>
      </c>
      <c r="G67" s="52">
        <v>29.45</v>
      </c>
    </row>
    <row r="68" spans="1:5" ht="15.75">
      <c r="A68" s="2"/>
      <c r="B68" s="16"/>
      <c r="C68" s="17"/>
      <c r="D68" s="30"/>
      <c r="E68" s="22" t="s">
        <v>78</v>
      </c>
    </row>
    <row r="69" spans="1:8" ht="15.75">
      <c r="A69" s="2"/>
      <c r="B69" s="17"/>
      <c r="C69" s="17">
        <v>75023</v>
      </c>
      <c r="D69" s="30"/>
      <c r="E69" s="22" t="s">
        <v>129</v>
      </c>
      <c r="F69" s="61">
        <f>SUM(F70:F72)</f>
        <v>160327</v>
      </c>
      <c r="G69" s="61">
        <f>SUM(G70:G73)</f>
        <v>192942.93</v>
      </c>
      <c r="H69" s="52">
        <f t="shared" si="0"/>
        <v>120.34337946821184</v>
      </c>
    </row>
    <row r="70" spans="1:8" ht="15.75">
      <c r="A70" s="2"/>
      <c r="B70" s="17"/>
      <c r="C70" s="17"/>
      <c r="D70" s="30" t="s">
        <v>29</v>
      </c>
      <c r="E70" s="22" t="s">
        <v>15</v>
      </c>
      <c r="F70" s="61">
        <v>120309</v>
      </c>
      <c r="G70" s="52">
        <v>151452.84</v>
      </c>
      <c r="H70" s="52">
        <f t="shared" si="0"/>
        <v>125.88654215395356</v>
      </c>
    </row>
    <row r="71" spans="1:8" ht="15.75">
      <c r="A71" s="2"/>
      <c r="B71" s="17"/>
      <c r="C71" s="17"/>
      <c r="D71" s="30" t="s">
        <v>170</v>
      </c>
      <c r="E71" s="22" t="s">
        <v>171</v>
      </c>
      <c r="F71" s="61">
        <v>28018</v>
      </c>
      <c r="G71" s="52">
        <v>29487.29</v>
      </c>
      <c r="H71" s="52">
        <f t="shared" si="0"/>
        <v>105.24409308301806</v>
      </c>
    </row>
    <row r="72" spans="1:8" ht="15.75">
      <c r="A72" s="2"/>
      <c r="B72" s="17"/>
      <c r="C72" s="17"/>
      <c r="D72" s="30" t="s">
        <v>196</v>
      </c>
      <c r="E72" s="22" t="s">
        <v>197</v>
      </c>
      <c r="F72" s="61">
        <v>12000</v>
      </c>
      <c r="G72" s="52">
        <v>11999</v>
      </c>
      <c r="H72" s="52">
        <f t="shared" si="0"/>
        <v>99.99166666666667</v>
      </c>
    </row>
    <row r="73" spans="1:7" ht="15.75">
      <c r="A73" s="2"/>
      <c r="B73" s="17"/>
      <c r="C73" s="17"/>
      <c r="D73" s="30" t="s">
        <v>34</v>
      </c>
      <c r="E73" s="18" t="s">
        <v>20</v>
      </c>
      <c r="G73" s="52">
        <v>3.8</v>
      </c>
    </row>
    <row r="74" spans="1:8" ht="15.75">
      <c r="A74" s="2"/>
      <c r="B74" s="17"/>
      <c r="C74" s="17">
        <v>75056</v>
      </c>
      <c r="D74" s="30"/>
      <c r="E74" s="22" t="s">
        <v>168</v>
      </c>
      <c r="F74" s="61">
        <f>F75</f>
        <v>45331</v>
      </c>
      <c r="G74" s="61">
        <f>G75</f>
        <v>45331</v>
      </c>
      <c r="H74" s="52">
        <f t="shared" si="0"/>
        <v>100</v>
      </c>
    </row>
    <row r="75" spans="1:8" ht="15.75">
      <c r="A75" s="2"/>
      <c r="B75" s="17"/>
      <c r="C75" s="17"/>
      <c r="D75" s="30" t="s">
        <v>48</v>
      </c>
      <c r="E75" s="22" t="s">
        <v>155</v>
      </c>
      <c r="F75" s="61">
        <v>45331</v>
      </c>
      <c r="G75" s="52">
        <v>45331</v>
      </c>
      <c r="H75" s="52">
        <f t="shared" si="0"/>
        <v>100</v>
      </c>
    </row>
    <row r="76" spans="1:5" ht="15.75">
      <c r="A76" s="2"/>
      <c r="B76" s="17"/>
      <c r="C76" s="17"/>
      <c r="D76" s="30"/>
      <c r="E76" s="22" t="s">
        <v>72</v>
      </c>
    </row>
    <row r="77" spans="1:5" ht="15.75">
      <c r="A77" s="2"/>
      <c r="B77" s="17"/>
      <c r="C77" s="17"/>
      <c r="D77" s="30"/>
      <c r="E77" s="22" t="s">
        <v>120</v>
      </c>
    </row>
    <row r="78" spans="1:8" ht="15.75">
      <c r="A78" s="2"/>
      <c r="B78" s="17"/>
      <c r="C78" s="17">
        <v>75085</v>
      </c>
      <c r="D78" s="30"/>
      <c r="E78" s="18" t="s">
        <v>130</v>
      </c>
      <c r="F78" s="61">
        <f>SUM(F79)</f>
        <v>5700</v>
      </c>
      <c r="G78" s="61">
        <f>SUM(G79:G82)</f>
        <v>8406.07</v>
      </c>
      <c r="H78" s="52">
        <f t="shared" si="0"/>
        <v>147.47491228070174</v>
      </c>
    </row>
    <row r="79" spans="1:8" ht="15.75">
      <c r="A79" s="2"/>
      <c r="B79" s="17"/>
      <c r="C79" s="17"/>
      <c r="D79" s="30" t="s">
        <v>31</v>
      </c>
      <c r="E79" s="22" t="s">
        <v>99</v>
      </c>
      <c r="F79" s="61">
        <v>5700</v>
      </c>
      <c r="G79" s="52">
        <v>6083.12</v>
      </c>
      <c r="H79" s="52">
        <f t="shared" si="0"/>
        <v>106.72140350877193</v>
      </c>
    </row>
    <row r="80" spans="1:8" ht="15.75">
      <c r="A80" s="2"/>
      <c r="B80" s="17"/>
      <c r="C80" s="17"/>
      <c r="D80" s="30"/>
      <c r="E80" s="22" t="s">
        <v>86</v>
      </c>
      <c r="F80" s="20"/>
      <c r="G80" s="53"/>
      <c r="H80" s="53"/>
    </row>
    <row r="81" spans="1:8" ht="15.75">
      <c r="A81" s="2"/>
      <c r="B81" s="17"/>
      <c r="C81" s="17"/>
      <c r="D81" s="30"/>
      <c r="E81" s="22" t="s">
        <v>51</v>
      </c>
      <c r="F81" s="20"/>
      <c r="G81" s="53"/>
      <c r="H81" s="53"/>
    </row>
    <row r="82" spans="1:8" ht="15.75">
      <c r="A82" s="2"/>
      <c r="B82" s="17"/>
      <c r="C82" s="17"/>
      <c r="D82" s="30" t="s">
        <v>170</v>
      </c>
      <c r="E82" s="22" t="s">
        <v>171</v>
      </c>
      <c r="F82" s="20">
        <v>0</v>
      </c>
      <c r="G82" s="53">
        <v>2322.95</v>
      </c>
      <c r="H82" s="53"/>
    </row>
    <row r="83" spans="1:8" ht="15.75">
      <c r="A83" s="2"/>
      <c r="B83" s="16">
        <v>751</v>
      </c>
      <c r="C83" s="16"/>
      <c r="D83" s="35"/>
      <c r="E83" s="24" t="s">
        <v>27</v>
      </c>
      <c r="F83" s="54">
        <f>SUM(F85)</f>
        <v>5415</v>
      </c>
      <c r="G83" s="54">
        <f>SUM(G85)</f>
        <v>5414.88</v>
      </c>
      <c r="H83" s="66">
        <f t="shared" si="0"/>
        <v>99.99778393351801</v>
      </c>
    </row>
    <row r="84" spans="1:5" ht="15.75">
      <c r="A84" s="2"/>
      <c r="B84" s="16"/>
      <c r="C84" s="16"/>
      <c r="D84" s="35"/>
      <c r="E84" s="24" t="s">
        <v>28</v>
      </c>
    </row>
    <row r="85" spans="1:8" ht="15.75">
      <c r="A85" s="2"/>
      <c r="B85" s="17"/>
      <c r="C85" s="17">
        <v>75101</v>
      </c>
      <c r="D85" s="30"/>
      <c r="E85" s="22" t="s">
        <v>52</v>
      </c>
      <c r="F85" s="53">
        <f>SUM(F86)</f>
        <v>5415</v>
      </c>
      <c r="G85" s="53">
        <f>SUM(G86)</f>
        <v>5414.88</v>
      </c>
      <c r="H85" s="52">
        <f t="shared" si="0"/>
        <v>99.99778393351801</v>
      </c>
    </row>
    <row r="86" spans="1:8" ht="15.75">
      <c r="A86" s="2"/>
      <c r="B86" s="17"/>
      <c r="C86" s="17"/>
      <c r="D86" s="30" t="s">
        <v>48</v>
      </c>
      <c r="E86" s="22" t="s">
        <v>155</v>
      </c>
      <c r="F86" s="61">
        <v>5415</v>
      </c>
      <c r="G86" s="52">
        <v>5414.88</v>
      </c>
      <c r="H86" s="52">
        <f t="shared" si="0"/>
        <v>99.99778393351801</v>
      </c>
    </row>
    <row r="87" spans="1:6" ht="15.75">
      <c r="A87" s="2"/>
      <c r="B87" s="17"/>
      <c r="C87" s="17"/>
      <c r="D87" s="30"/>
      <c r="E87" s="22" t="s">
        <v>72</v>
      </c>
      <c r="F87" s="20"/>
    </row>
    <row r="88" spans="1:8" ht="15.75">
      <c r="A88" s="2"/>
      <c r="B88" s="12"/>
      <c r="C88" s="12"/>
      <c r="D88" s="33"/>
      <c r="E88" s="21" t="s">
        <v>131</v>
      </c>
      <c r="F88" s="64"/>
      <c r="G88" s="70"/>
      <c r="H88" s="70"/>
    </row>
    <row r="89" spans="1:8" s="51" customFormat="1" ht="15.75">
      <c r="A89" s="50"/>
      <c r="B89" s="16">
        <v>754</v>
      </c>
      <c r="C89" s="16"/>
      <c r="D89" s="35"/>
      <c r="E89" s="24" t="s">
        <v>212</v>
      </c>
      <c r="F89" s="57">
        <f>F92</f>
        <v>12000</v>
      </c>
      <c r="G89" s="57">
        <f>G92+G90</f>
        <v>12280.89</v>
      </c>
      <c r="H89" s="66">
        <f aca="true" t="shared" si="1" ref="H89:H160">G89/F89*100</f>
        <v>102.34075</v>
      </c>
    </row>
    <row r="90" spans="1:7" ht="15.75">
      <c r="A90" s="2"/>
      <c r="B90" s="17"/>
      <c r="C90" s="17">
        <v>75412</v>
      </c>
      <c r="D90" s="30"/>
      <c r="E90" s="22" t="s">
        <v>244</v>
      </c>
      <c r="F90" s="20">
        <v>0</v>
      </c>
      <c r="G90" s="20">
        <f>G91</f>
        <v>280.89</v>
      </c>
    </row>
    <row r="91" spans="1:8" s="51" customFormat="1" ht="15.75">
      <c r="A91" s="50"/>
      <c r="B91" s="16"/>
      <c r="C91" s="16"/>
      <c r="D91" s="30" t="s">
        <v>170</v>
      </c>
      <c r="E91" s="22" t="s">
        <v>171</v>
      </c>
      <c r="F91" s="20">
        <v>0</v>
      </c>
      <c r="G91" s="20">
        <v>280.89</v>
      </c>
      <c r="H91" s="66"/>
    </row>
    <row r="92" spans="1:8" ht="15.75">
      <c r="A92" s="2"/>
      <c r="B92" s="17"/>
      <c r="C92" s="17">
        <v>75495</v>
      </c>
      <c r="D92" s="30"/>
      <c r="E92" s="22" t="s">
        <v>213</v>
      </c>
      <c r="F92" s="20">
        <f>F93</f>
        <v>12000</v>
      </c>
      <c r="G92" s="20">
        <f>G93</f>
        <v>12000</v>
      </c>
      <c r="H92" s="52">
        <f t="shared" si="1"/>
        <v>100</v>
      </c>
    </row>
    <row r="93" spans="1:8" ht="15.75">
      <c r="A93" s="2"/>
      <c r="B93" s="17"/>
      <c r="C93" s="17"/>
      <c r="D93" s="30" t="s">
        <v>214</v>
      </c>
      <c r="E93" s="22" t="s">
        <v>215</v>
      </c>
      <c r="F93" s="20">
        <v>12000</v>
      </c>
      <c r="G93" s="52">
        <v>12000</v>
      </c>
      <c r="H93" s="52">
        <f t="shared" si="1"/>
        <v>100</v>
      </c>
    </row>
    <row r="94" spans="1:6" ht="15.75">
      <c r="A94" s="2"/>
      <c r="B94" s="17"/>
      <c r="C94" s="17"/>
      <c r="D94" s="30"/>
      <c r="E94" s="22" t="s">
        <v>216</v>
      </c>
      <c r="F94" s="20"/>
    </row>
    <row r="95" spans="1:8" ht="15.75">
      <c r="A95" s="2"/>
      <c r="B95" s="12"/>
      <c r="C95" s="12"/>
      <c r="D95" s="33"/>
      <c r="E95" s="21" t="s">
        <v>217</v>
      </c>
      <c r="F95" s="64"/>
      <c r="G95" s="70"/>
      <c r="H95" s="70"/>
    </row>
    <row r="96" spans="1:8" ht="15.75">
      <c r="A96" s="2"/>
      <c r="B96" s="16">
        <v>756</v>
      </c>
      <c r="C96" s="16"/>
      <c r="D96" s="35"/>
      <c r="E96" s="24" t="s">
        <v>55</v>
      </c>
      <c r="F96" s="54">
        <f>F99+F103+F125+F138+F112+F135</f>
        <v>55896792</v>
      </c>
      <c r="G96" s="54">
        <f>G99+G103+G125+G138+G112+G135</f>
        <v>59287320.05</v>
      </c>
      <c r="H96" s="66">
        <f t="shared" si="1"/>
        <v>106.0656934480247</v>
      </c>
    </row>
    <row r="97" spans="1:5" ht="15.75">
      <c r="A97" s="2"/>
      <c r="B97" s="17"/>
      <c r="C97" s="17"/>
      <c r="D97" s="30"/>
      <c r="E97" s="24" t="s">
        <v>22</v>
      </c>
    </row>
    <row r="98" spans="1:5" ht="15.75">
      <c r="A98" s="2"/>
      <c r="B98" s="17"/>
      <c r="C98" s="17"/>
      <c r="D98" s="30"/>
      <c r="E98" s="24" t="s">
        <v>23</v>
      </c>
    </row>
    <row r="99" spans="1:8" ht="15.75">
      <c r="A99" s="2"/>
      <c r="B99" s="17"/>
      <c r="C99" s="17">
        <v>75601</v>
      </c>
      <c r="D99" s="30"/>
      <c r="E99" s="22" t="s">
        <v>16</v>
      </c>
      <c r="F99" s="53">
        <f>F100</f>
        <v>344000</v>
      </c>
      <c r="G99" s="53">
        <f>SUM(G100:G102)</f>
        <v>454448.82</v>
      </c>
      <c r="H99" s="52">
        <f t="shared" si="1"/>
        <v>132.10721511627906</v>
      </c>
    </row>
    <row r="100" spans="1:8" ht="15.75">
      <c r="A100" s="2"/>
      <c r="B100" s="17"/>
      <c r="C100" s="17"/>
      <c r="D100" s="30" t="s">
        <v>36</v>
      </c>
      <c r="E100" s="22" t="s">
        <v>105</v>
      </c>
      <c r="F100" s="61">
        <v>344000</v>
      </c>
      <c r="G100" s="52">
        <v>454200.19</v>
      </c>
      <c r="H100" s="52">
        <f t="shared" si="1"/>
        <v>132.03493895348836</v>
      </c>
    </row>
    <row r="101" spans="1:5" ht="15.75">
      <c r="A101" s="2"/>
      <c r="B101" s="17"/>
      <c r="C101" s="17"/>
      <c r="D101" s="30"/>
      <c r="E101" s="22" t="s">
        <v>104</v>
      </c>
    </row>
    <row r="102" spans="1:7" ht="15.75">
      <c r="A102" s="2"/>
      <c r="B102" s="17"/>
      <c r="C102" s="17"/>
      <c r="D102" s="30" t="s">
        <v>37</v>
      </c>
      <c r="E102" s="22" t="s">
        <v>109</v>
      </c>
      <c r="F102" s="61">
        <v>0</v>
      </c>
      <c r="G102" s="52">
        <v>248.63</v>
      </c>
    </row>
    <row r="103" spans="1:8" ht="15.75">
      <c r="A103" s="2"/>
      <c r="B103" s="16" t="s">
        <v>4</v>
      </c>
      <c r="C103" s="17">
        <v>75615</v>
      </c>
      <c r="D103" s="35"/>
      <c r="E103" s="22" t="s">
        <v>24</v>
      </c>
      <c r="F103" s="53">
        <f>SUM(F106:F111)</f>
        <v>18845512</v>
      </c>
      <c r="G103" s="53">
        <f>SUM(G106:G111)</f>
        <v>18629372.43</v>
      </c>
      <c r="H103" s="52">
        <f t="shared" si="1"/>
        <v>98.85309791530206</v>
      </c>
    </row>
    <row r="104" spans="1:5" ht="15.75">
      <c r="A104" s="2"/>
      <c r="B104" s="27"/>
      <c r="C104" s="16"/>
      <c r="D104" s="30"/>
      <c r="E104" s="22" t="s">
        <v>57</v>
      </c>
    </row>
    <row r="105" spans="1:5" ht="15.75">
      <c r="A105" s="2"/>
      <c r="B105" s="16"/>
      <c r="C105" s="16"/>
      <c r="D105" s="35"/>
      <c r="E105" s="22" t="s">
        <v>58</v>
      </c>
    </row>
    <row r="106" spans="1:8" ht="15.75">
      <c r="A106" s="2"/>
      <c r="B106" s="16"/>
      <c r="C106" s="17"/>
      <c r="D106" s="30" t="s">
        <v>38</v>
      </c>
      <c r="E106" s="22" t="s">
        <v>110</v>
      </c>
      <c r="F106" s="61">
        <v>17680000</v>
      </c>
      <c r="G106" s="52">
        <v>17395702.25</v>
      </c>
      <c r="H106" s="52">
        <f t="shared" si="1"/>
        <v>98.3919810520362</v>
      </c>
    </row>
    <row r="107" spans="1:8" ht="15.75">
      <c r="A107" s="2"/>
      <c r="B107" s="16"/>
      <c r="C107" s="17"/>
      <c r="D107" s="30" t="s">
        <v>39</v>
      </c>
      <c r="E107" s="22" t="s">
        <v>106</v>
      </c>
      <c r="F107" s="61">
        <v>350</v>
      </c>
      <c r="G107" s="52">
        <v>369</v>
      </c>
      <c r="H107" s="52">
        <f t="shared" si="1"/>
        <v>105.42857142857143</v>
      </c>
    </row>
    <row r="108" spans="1:8" ht="15.75">
      <c r="A108" s="2"/>
      <c r="B108" s="16"/>
      <c r="C108" s="17"/>
      <c r="D108" s="30" t="s">
        <v>40</v>
      </c>
      <c r="E108" s="22" t="s">
        <v>107</v>
      </c>
      <c r="F108" s="61">
        <v>538000</v>
      </c>
      <c r="G108" s="52">
        <v>592160.82</v>
      </c>
      <c r="H108" s="52">
        <f t="shared" si="1"/>
        <v>110.06706691449813</v>
      </c>
    </row>
    <row r="109" spans="1:8" ht="15.75">
      <c r="A109" s="2"/>
      <c r="B109" s="16"/>
      <c r="C109" s="17"/>
      <c r="D109" s="30" t="s">
        <v>42</v>
      </c>
      <c r="E109" s="22" t="s">
        <v>108</v>
      </c>
      <c r="F109" s="61">
        <v>43000</v>
      </c>
      <c r="G109" s="52">
        <v>52991.49</v>
      </c>
      <c r="H109" s="52">
        <f t="shared" si="1"/>
        <v>123.23602325581395</v>
      </c>
    </row>
    <row r="110" spans="1:8" ht="15.75">
      <c r="A110" s="2"/>
      <c r="B110" s="16"/>
      <c r="C110" s="17"/>
      <c r="D110" s="30" t="s">
        <v>125</v>
      </c>
      <c r="E110" s="22" t="s">
        <v>135</v>
      </c>
      <c r="F110" s="61">
        <v>162</v>
      </c>
      <c r="G110" s="52">
        <v>254</v>
      </c>
      <c r="H110" s="52">
        <f t="shared" si="1"/>
        <v>156.79012345679013</v>
      </c>
    </row>
    <row r="111" spans="1:8" ht="15.75">
      <c r="A111" s="2"/>
      <c r="B111" s="16"/>
      <c r="C111" s="17"/>
      <c r="D111" s="30" t="s">
        <v>37</v>
      </c>
      <c r="E111" s="22" t="s">
        <v>109</v>
      </c>
      <c r="F111" s="61">
        <v>584000</v>
      </c>
      <c r="G111" s="52">
        <v>587894.87</v>
      </c>
      <c r="H111" s="52">
        <f t="shared" si="1"/>
        <v>100.66692979452054</v>
      </c>
    </row>
    <row r="112" spans="1:8" ht="15.75">
      <c r="A112" s="2"/>
      <c r="B112" s="16"/>
      <c r="C112" s="17">
        <v>75616</v>
      </c>
      <c r="D112" s="30"/>
      <c r="E112" s="22" t="s">
        <v>73</v>
      </c>
      <c r="F112" s="53">
        <f>SUM(F113:F124)</f>
        <v>6723490</v>
      </c>
      <c r="G112" s="53">
        <f>SUM(G113:G124)</f>
        <v>7423314.130000001</v>
      </c>
      <c r="H112" s="52">
        <f t="shared" si="1"/>
        <v>110.40864387394048</v>
      </c>
    </row>
    <row r="113" spans="1:5" ht="15.75">
      <c r="A113" s="2"/>
      <c r="B113" s="16"/>
      <c r="C113" s="17"/>
      <c r="D113" s="30"/>
      <c r="E113" s="22" t="s">
        <v>74</v>
      </c>
    </row>
    <row r="114" spans="1:5" ht="15.75">
      <c r="A114" s="2"/>
      <c r="B114" s="16"/>
      <c r="C114" s="17"/>
      <c r="D114" s="30"/>
      <c r="E114" s="22" t="s">
        <v>56</v>
      </c>
    </row>
    <row r="115" spans="1:8" ht="15.75">
      <c r="A115" s="2"/>
      <c r="B115" s="16"/>
      <c r="C115" s="17"/>
      <c r="D115" s="30" t="s">
        <v>38</v>
      </c>
      <c r="E115" s="22" t="s">
        <v>110</v>
      </c>
      <c r="F115" s="61">
        <v>5000000</v>
      </c>
      <c r="G115" s="52">
        <v>5366954.51</v>
      </c>
      <c r="H115" s="52">
        <f t="shared" si="1"/>
        <v>107.33909019999999</v>
      </c>
    </row>
    <row r="116" spans="1:8" ht="15.75">
      <c r="A116" s="2"/>
      <c r="B116" s="16"/>
      <c r="C116" s="17"/>
      <c r="D116" s="30" t="s">
        <v>39</v>
      </c>
      <c r="E116" s="22" t="s">
        <v>106</v>
      </c>
      <c r="F116" s="61">
        <v>51000</v>
      </c>
      <c r="G116" s="52">
        <v>50759.26</v>
      </c>
      <c r="H116" s="52">
        <f t="shared" si="1"/>
        <v>99.52796078431373</v>
      </c>
    </row>
    <row r="117" spans="1:8" ht="15.75">
      <c r="A117" s="2"/>
      <c r="B117" s="16"/>
      <c r="C117" s="17"/>
      <c r="D117" s="30" t="s">
        <v>49</v>
      </c>
      <c r="E117" s="22" t="s">
        <v>111</v>
      </c>
      <c r="F117" s="61">
        <v>450</v>
      </c>
      <c r="G117" s="52">
        <v>439.73</v>
      </c>
      <c r="H117" s="52">
        <f t="shared" si="1"/>
        <v>97.71777777777778</v>
      </c>
    </row>
    <row r="118" spans="1:8" ht="15.75">
      <c r="A118" s="2"/>
      <c r="B118" s="16"/>
      <c r="C118" s="17"/>
      <c r="D118" s="30" t="s">
        <v>40</v>
      </c>
      <c r="E118" s="22" t="s">
        <v>107</v>
      </c>
      <c r="F118" s="61">
        <v>400000</v>
      </c>
      <c r="G118" s="52">
        <v>448531.62</v>
      </c>
      <c r="H118" s="52">
        <f t="shared" si="1"/>
        <v>112.132905</v>
      </c>
    </row>
    <row r="119" spans="1:8" ht="15.75">
      <c r="A119" s="2"/>
      <c r="B119" s="16"/>
      <c r="C119" s="17"/>
      <c r="D119" s="30" t="s">
        <v>41</v>
      </c>
      <c r="E119" s="22" t="s">
        <v>115</v>
      </c>
      <c r="F119" s="61">
        <v>80000</v>
      </c>
      <c r="G119" s="52">
        <v>132569.38</v>
      </c>
      <c r="H119" s="52">
        <f t="shared" si="1"/>
        <v>165.711725</v>
      </c>
    </row>
    <row r="120" spans="1:7" ht="15.75">
      <c r="A120" s="2"/>
      <c r="B120" s="16"/>
      <c r="C120" s="17"/>
      <c r="D120" s="30" t="s">
        <v>245</v>
      </c>
      <c r="E120" s="22" t="s">
        <v>246</v>
      </c>
      <c r="F120" s="61">
        <v>0</v>
      </c>
      <c r="G120" s="52">
        <v>112</v>
      </c>
    </row>
    <row r="121" spans="1:8" ht="15.75">
      <c r="A121" s="2"/>
      <c r="B121" s="16"/>
      <c r="C121" s="17"/>
      <c r="D121" s="30" t="s">
        <v>42</v>
      </c>
      <c r="E121" s="22" t="s">
        <v>108</v>
      </c>
      <c r="F121" s="61">
        <v>1100000</v>
      </c>
      <c r="G121" s="52">
        <v>1314692.32</v>
      </c>
      <c r="H121" s="52">
        <f t="shared" si="1"/>
        <v>119.51748363636365</v>
      </c>
    </row>
    <row r="122" spans="1:8" ht="15.75">
      <c r="A122" s="2"/>
      <c r="B122" s="16"/>
      <c r="C122" s="17"/>
      <c r="D122" s="30" t="s">
        <v>125</v>
      </c>
      <c r="E122" s="22" t="s">
        <v>135</v>
      </c>
      <c r="F122" s="61">
        <v>7000</v>
      </c>
      <c r="G122" s="52">
        <v>13951.73</v>
      </c>
      <c r="H122" s="52">
        <f t="shared" si="1"/>
        <v>199.31042857142856</v>
      </c>
    </row>
    <row r="123" spans="1:8" ht="15.75">
      <c r="A123" s="2"/>
      <c r="B123" s="16"/>
      <c r="C123" s="17"/>
      <c r="D123" s="30" t="s">
        <v>37</v>
      </c>
      <c r="E123" s="22" t="s">
        <v>109</v>
      </c>
      <c r="F123" s="61">
        <v>25000</v>
      </c>
      <c r="G123" s="52">
        <v>35263.58</v>
      </c>
      <c r="H123" s="52">
        <f t="shared" si="1"/>
        <v>141.05432</v>
      </c>
    </row>
    <row r="124" spans="1:8" ht="15.75">
      <c r="A124" s="2"/>
      <c r="B124" s="16"/>
      <c r="C124" s="17"/>
      <c r="D124" s="30" t="s">
        <v>161</v>
      </c>
      <c r="E124" s="22" t="s">
        <v>162</v>
      </c>
      <c r="F124" s="61">
        <v>60040</v>
      </c>
      <c r="G124" s="52">
        <v>60040</v>
      </c>
      <c r="H124" s="52">
        <f t="shared" si="1"/>
        <v>100</v>
      </c>
    </row>
    <row r="125" spans="1:8" ht="15.75">
      <c r="A125" s="2"/>
      <c r="B125" s="28"/>
      <c r="C125" s="17">
        <v>75618</v>
      </c>
      <c r="D125" s="35"/>
      <c r="E125" s="22" t="s">
        <v>94</v>
      </c>
      <c r="F125" s="53">
        <f>SUM(F127:F132)</f>
        <v>1770500</v>
      </c>
      <c r="G125" s="53">
        <f>SUM(G127:G134)</f>
        <v>2083727.7000000002</v>
      </c>
      <c r="H125" s="52">
        <f t="shared" si="1"/>
        <v>117.69148263202487</v>
      </c>
    </row>
    <row r="126" spans="1:5" ht="15.75">
      <c r="A126" s="2"/>
      <c r="B126" s="28"/>
      <c r="C126" s="17"/>
      <c r="D126" s="35"/>
      <c r="E126" s="22" t="s">
        <v>95</v>
      </c>
    </row>
    <row r="127" spans="1:8" ht="15.75">
      <c r="A127" s="2"/>
      <c r="B127" s="23"/>
      <c r="C127" s="17"/>
      <c r="D127" s="30" t="s">
        <v>43</v>
      </c>
      <c r="E127" s="22" t="s">
        <v>6</v>
      </c>
      <c r="F127" s="61">
        <v>450000</v>
      </c>
      <c r="G127" s="52">
        <v>465421.8</v>
      </c>
      <c r="H127" s="52">
        <f t="shared" si="1"/>
        <v>103.42706666666666</v>
      </c>
    </row>
    <row r="128" spans="1:8" ht="15.75">
      <c r="A128" s="2"/>
      <c r="B128" s="23"/>
      <c r="C128" s="17"/>
      <c r="D128" s="30" t="s">
        <v>44</v>
      </c>
      <c r="E128" s="22" t="s">
        <v>76</v>
      </c>
      <c r="F128" s="61">
        <v>600000</v>
      </c>
      <c r="G128" s="52">
        <v>682989.91</v>
      </c>
      <c r="H128" s="52">
        <f t="shared" si="1"/>
        <v>113.83165166666667</v>
      </c>
    </row>
    <row r="129" spans="1:8" ht="15.75">
      <c r="A129" s="2"/>
      <c r="B129" s="23"/>
      <c r="C129" s="17"/>
      <c r="D129" s="30" t="s">
        <v>60</v>
      </c>
      <c r="E129" s="22" t="s">
        <v>62</v>
      </c>
      <c r="F129" s="61">
        <v>720000</v>
      </c>
      <c r="G129" s="52">
        <v>920185.39</v>
      </c>
      <c r="H129" s="52">
        <f t="shared" si="1"/>
        <v>127.8035263888889</v>
      </c>
    </row>
    <row r="130" spans="1:5" ht="15.75">
      <c r="A130" s="2"/>
      <c r="B130" s="23"/>
      <c r="C130" s="17"/>
      <c r="D130" s="30"/>
      <c r="E130" s="22" t="s">
        <v>61</v>
      </c>
    </row>
    <row r="131" spans="1:7" ht="15.75">
      <c r="A131" s="2"/>
      <c r="B131" s="23"/>
      <c r="C131" s="17"/>
      <c r="D131" s="30" t="s">
        <v>247</v>
      </c>
      <c r="E131" s="22" t="s">
        <v>248</v>
      </c>
      <c r="F131" s="61">
        <v>0</v>
      </c>
      <c r="G131" s="52">
        <v>70</v>
      </c>
    </row>
    <row r="132" spans="1:7" ht="15.75">
      <c r="A132" s="2"/>
      <c r="B132" s="23"/>
      <c r="C132" s="17"/>
      <c r="D132" s="30" t="s">
        <v>125</v>
      </c>
      <c r="E132" s="22" t="s">
        <v>135</v>
      </c>
      <c r="F132" s="61">
        <v>500</v>
      </c>
      <c r="G132" s="52">
        <v>11536</v>
      </c>
    </row>
    <row r="133" spans="1:7" ht="15.75">
      <c r="A133" s="2"/>
      <c r="B133" s="23"/>
      <c r="C133" s="17"/>
      <c r="D133" s="30" t="s">
        <v>33</v>
      </c>
      <c r="E133" s="22" t="s">
        <v>103</v>
      </c>
      <c r="F133" s="61">
        <v>0</v>
      </c>
      <c r="G133" s="52">
        <v>3442.6</v>
      </c>
    </row>
    <row r="134" spans="1:7" ht="15.75">
      <c r="A134" s="2"/>
      <c r="B134" s="23"/>
      <c r="C134" s="17"/>
      <c r="D134" s="30" t="s">
        <v>34</v>
      </c>
      <c r="E134" s="18" t="s">
        <v>20</v>
      </c>
      <c r="F134" s="61">
        <v>0</v>
      </c>
      <c r="G134" s="52">
        <v>82</v>
      </c>
    </row>
    <row r="135" spans="1:8" ht="15.75">
      <c r="A135" s="2"/>
      <c r="B135" s="23"/>
      <c r="C135" s="17">
        <v>75619</v>
      </c>
      <c r="D135" s="30"/>
      <c r="E135" s="22" t="s">
        <v>218</v>
      </c>
      <c r="F135" s="61">
        <f>F136</f>
        <v>78953</v>
      </c>
      <c r="G135" s="61">
        <f>G136</f>
        <v>78953.01</v>
      </c>
      <c r="H135" s="52">
        <f t="shared" si="1"/>
        <v>100.00001266576317</v>
      </c>
    </row>
    <row r="136" spans="1:8" ht="15.75">
      <c r="A136" s="2"/>
      <c r="B136" s="23"/>
      <c r="C136" s="17"/>
      <c r="D136" s="30" t="s">
        <v>219</v>
      </c>
      <c r="E136" s="22" t="s">
        <v>220</v>
      </c>
      <c r="F136" s="61">
        <v>78953</v>
      </c>
      <c r="G136" s="52">
        <v>78953.01</v>
      </c>
      <c r="H136" s="52">
        <f t="shared" si="1"/>
        <v>100.00001266576317</v>
      </c>
    </row>
    <row r="137" spans="1:5" ht="15.75">
      <c r="A137" s="2"/>
      <c r="B137" s="23"/>
      <c r="C137" s="17"/>
      <c r="D137" s="30"/>
      <c r="E137" s="22" t="s">
        <v>221</v>
      </c>
    </row>
    <row r="138" spans="1:8" ht="15.75">
      <c r="A138" s="2"/>
      <c r="B138" s="23"/>
      <c r="C138" s="17">
        <v>75621</v>
      </c>
      <c r="D138" s="30"/>
      <c r="E138" s="22" t="s">
        <v>83</v>
      </c>
      <c r="F138" s="53">
        <f>SUM(F139:F140)</f>
        <v>28134337</v>
      </c>
      <c r="G138" s="53">
        <f>SUM(G139:G140)</f>
        <v>30617503.96</v>
      </c>
      <c r="H138" s="52">
        <f t="shared" si="1"/>
        <v>108.82610796906287</v>
      </c>
    </row>
    <row r="139" spans="1:8" ht="15.75">
      <c r="A139" s="2"/>
      <c r="B139" s="17"/>
      <c r="C139" s="23"/>
      <c r="D139" s="30" t="s">
        <v>45</v>
      </c>
      <c r="E139" s="22" t="s">
        <v>112</v>
      </c>
      <c r="F139" s="61">
        <v>26044337</v>
      </c>
      <c r="G139" s="52">
        <v>28191236</v>
      </c>
      <c r="H139" s="52">
        <f t="shared" si="1"/>
        <v>108.24324689086922</v>
      </c>
    </row>
    <row r="140" spans="1:8" ht="15.75">
      <c r="A140" s="2"/>
      <c r="B140" s="46"/>
      <c r="C140" s="12"/>
      <c r="D140" s="33" t="s">
        <v>46</v>
      </c>
      <c r="E140" s="21" t="s">
        <v>113</v>
      </c>
      <c r="F140" s="61">
        <v>2090000</v>
      </c>
      <c r="G140" s="52">
        <v>2426267.96</v>
      </c>
      <c r="H140" s="70">
        <f t="shared" si="1"/>
        <v>116.08937607655503</v>
      </c>
    </row>
    <row r="141" spans="1:8" ht="15.75">
      <c r="A141" s="2"/>
      <c r="B141" s="16">
        <v>758</v>
      </c>
      <c r="C141" s="16"/>
      <c r="D141" s="35"/>
      <c r="E141" s="24" t="s">
        <v>7</v>
      </c>
      <c r="F141" s="56">
        <f>F142+F157+F146+F144</f>
        <v>24484208.72</v>
      </c>
      <c r="G141" s="56">
        <f>G142+G157+G146+G144+G155</f>
        <v>24502265.51</v>
      </c>
      <c r="H141" s="66">
        <f t="shared" si="1"/>
        <v>100.07374871782258</v>
      </c>
    </row>
    <row r="142" spans="1:8" ht="15.75">
      <c r="A142" s="2"/>
      <c r="B142" s="17"/>
      <c r="C142" s="17">
        <v>75801</v>
      </c>
      <c r="D142" s="30"/>
      <c r="E142" s="18" t="s">
        <v>93</v>
      </c>
      <c r="F142" s="53">
        <f>F143</f>
        <v>19324683</v>
      </c>
      <c r="G142" s="53">
        <f>G143</f>
        <v>19324683</v>
      </c>
      <c r="H142" s="52">
        <f t="shared" si="1"/>
        <v>100</v>
      </c>
    </row>
    <row r="143" spans="1:8" ht="15.75">
      <c r="A143" s="2"/>
      <c r="B143" s="17"/>
      <c r="C143" s="17"/>
      <c r="D143" s="30" t="s">
        <v>47</v>
      </c>
      <c r="E143" s="22" t="s">
        <v>18</v>
      </c>
      <c r="F143" s="61">
        <v>19324683</v>
      </c>
      <c r="G143" s="52">
        <v>19324683</v>
      </c>
      <c r="H143" s="52">
        <f t="shared" si="1"/>
        <v>100</v>
      </c>
    </row>
    <row r="144" spans="1:8" ht="15.75">
      <c r="A144" s="2"/>
      <c r="B144" s="17"/>
      <c r="C144" s="17">
        <v>75802</v>
      </c>
      <c r="D144" s="30"/>
      <c r="E144" s="22" t="s">
        <v>230</v>
      </c>
      <c r="F144" s="61">
        <f>F145</f>
        <v>4636955</v>
      </c>
      <c r="G144" s="61">
        <f>G145</f>
        <v>4636955</v>
      </c>
      <c r="H144" s="52">
        <f t="shared" si="1"/>
        <v>100</v>
      </c>
    </row>
    <row r="145" spans="1:8" ht="15.75">
      <c r="A145" s="2"/>
      <c r="B145" s="17"/>
      <c r="C145" s="17"/>
      <c r="D145" s="30" t="s">
        <v>222</v>
      </c>
      <c r="E145" s="22" t="s">
        <v>223</v>
      </c>
      <c r="F145" s="61">
        <v>4636955</v>
      </c>
      <c r="G145" s="52">
        <v>4636955</v>
      </c>
      <c r="H145" s="52">
        <f t="shared" si="1"/>
        <v>100</v>
      </c>
    </row>
    <row r="146" spans="1:8" ht="15">
      <c r="A146" s="2"/>
      <c r="B146" s="17"/>
      <c r="C146" s="17">
        <v>75814</v>
      </c>
      <c r="D146" s="30"/>
      <c r="E146" s="22" t="s">
        <v>12</v>
      </c>
      <c r="F146" s="53">
        <f>SUM(F147:F154)</f>
        <v>311931.72</v>
      </c>
      <c r="G146" s="53">
        <f>SUM(G147:G154)</f>
        <v>328938.39</v>
      </c>
      <c r="H146" s="52">
        <f t="shared" si="1"/>
        <v>105.45204892916951</v>
      </c>
    </row>
    <row r="147" spans="1:8" ht="15">
      <c r="A147" s="2"/>
      <c r="B147" s="17"/>
      <c r="C147" s="17"/>
      <c r="D147" s="30" t="s">
        <v>33</v>
      </c>
      <c r="E147" s="22" t="s">
        <v>103</v>
      </c>
      <c r="F147" s="61">
        <v>78121.72</v>
      </c>
      <c r="G147" s="52">
        <v>87966.31</v>
      </c>
      <c r="H147" s="52">
        <f t="shared" si="1"/>
        <v>112.6016042657535</v>
      </c>
    </row>
    <row r="148" spans="1:8" ht="15.75">
      <c r="A148" s="2"/>
      <c r="B148" s="17"/>
      <c r="C148" s="17"/>
      <c r="D148" s="30" t="s">
        <v>170</v>
      </c>
      <c r="E148" s="22" t="s">
        <v>171</v>
      </c>
      <c r="F148" s="61">
        <v>35736</v>
      </c>
      <c r="G148" s="52">
        <v>42858.45</v>
      </c>
      <c r="H148" s="52">
        <f t="shared" si="1"/>
        <v>119.93074210879784</v>
      </c>
    </row>
    <row r="149" spans="1:7" ht="15.75">
      <c r="A149" s="2"/>
      <c r="B149" s="17"/>
      <c r="C149" s="17"/>
      <c r="D149" s="30" t="s">
        <v>34</v>
      </c>
      <c r="E149" s="18" t="s">
        <v>20</v>
      </c>
      <c r="F149" s="61">
        <v>0</v>
      </c>
      <c r="G149" s="52">
        <v>40</v>
      </c>
    </row>
    <row r="150" spans="1:8" ht="15.75">
      <c r="A150" s="2"/>
      <c r="B150" s="17"/>
      <c r="C150" s="17"/>
      <c r="D150" s="30" t="s">
        <v>187</v>
      </c>
      <c r="E150" s="22" t="s">
        <v>188</v>
      </c>
      <c r="F150" s="61">
        <v>135858</v>
      </c>
      <c r="G150" s="52">
        <v>135857.61</v>
      </c>
      <c r="H150" s="52">
        <f t="shared" si="1"/>
        <v>99.99971293556507</v>
      </c>
    </row>
    <row r="151" spans="1:5" ht="15.75">
      <c r="A151" s="2"/>
      <c r="B151" s="17"/>
      <c r="C151" s="17"/>
      <c r="D151" s="30"/>
      <c r="E151" s="22" t="s">
        <v>189</v>
      </c>
    </row>
    <row r="152" spans="1:8" ht="15.75">
      <c r="A152" s="2"/>
      <c r="B152" s="17"/>
      <c r="C152" s="17"/>
      <c r="D152" s="30" t="s">
        <v>190</v>
      </c>
      <c r="E152" s="22" t="s">
        <v>188</v>
      </c>
      <c r="F152" s="61">
        <v>13212</v>
      </c>
      <c r="G152" s="52">
        <v>13212.02</v>
      </c>
      <c r="H152" s="52">
        <f t="shared" si="1"/>
        <v>100.00015137753557</v>
      </c>
    </row>
    <row r="153" spans="1:5" ht="15.75">
      <c r="A153" s="2"/>
      <c r="B153" s="17"/>
      <c r="C153" s="17"/>
      <c r="D153" s="30"/>
      <c r="E153" s="22" t="s">
        <v>189</v>
      </c>
    </row>
    <row r="154" spans="1:8" ht="15.75">
      <c r="A154" s="2"/>
      <c r="B154" s="17"/>
      <c r="C154" s="17"/>
      <c r="D154" s="30" t="s">
        <v>198</v>
      </c>
      <c r="E154" s="22" t="s">
        <v>263</v>
      </c>
      <c r="F154" s="61">
        <v>49004</v>
      </c>
      <c r="G154" s="52">
        <v>49004</v>
      </c>
      <c r="H154" s="52">
        <f t="shared" si="1"/>
        <v>100</v>
      </c>
    </row>
    <row r="155" spans="1:7" ht="15.75">
      <c r="A155" s="2"/>
      <c r="B155" s="17"/>
      <c r="C155" s="17">
        <v>75815</v>
      </c>
      <c r="D155" s="30"/>
      <c r="E155" s="22" t="s">
        <v>249</v>
      </c>
      <c r="F155" s="61">
        <v>0</v>
      </c>
      <c r="G155" s="52">
        <f>G156</f>
        <v>1050.12</v>
      </c>
    </row>
    <row r="156" spans="1:7" ht="15.75">
      <c r="A156" s="2"/>
      <c r="B156" s="17"/>
      <c r="C156" s="17"/>
      <c r="D156" s="30" t="s">
        <v>250</v>
      </c>
      <c r="E156" s="22" t="s">
        <v>249</v>
      </c>
      <c r="F156" s="61">
        <v>0</v>
      </c>
      <c r="G156" s="52">
        <v>1050.12</v>
      </c>
    </row>
    <row r="157" spans="1:8" ht="15.75">
      <c r="A157" s="2"/>
      <c r="B157" s="17"/>
      <c r="C157" s="17">
        <v>75831</v>
      </c>
      <c r="D157" s="30"/>
      <c r="E157" s="22" t="s">
        <v>50</v>
      </c>
      <c r="F157" s="53">
        <f>F158</f>
        <v>210639</v>
      </c>
      <c r="G157" s="53">
        <f>G158</f>
        <v>210639</v>
      </c>
      <c r="H157" s="52">
        <f t="shared" si="1"/>
        <v>100</v>
      </c>
    </row>
    <row r="158" spans="1:8" s="51" customFormat="1" ht="15">
      <c r="A158" s="50"/>
      <c r="B158" s="12"/>
      <c r="C158" s="12"/>
      <c r="D158" s="33" t="s">
        <v>47</v>
      </c>
      <c r="E158" s="21" t="s">
        <v>18</v>
      </c>
      <c r="F158" s="64">
        <v>210639</v>
      </c>
      <c r="G158" s="70">
        <v>210639</v>
      </c>
      <c r="H158" s="70">
        <f t="shared" si="1"/>
        <v>100</v>
      </c>
    </row>
    <row r="159" spans="1:8" ht="15.75">
      <c r="A159" s="2"/>
      <c r="B159" s="16">
        <v>801</v>
      </c>
      <c r="C159" s="16"/>
      <c r="D159" s="35"/>
      <c r="E159" s="24" t="s">
        <v>5</v>
      </c>
      <c r="F159" s="54">
        <f>F168+F177+F160</f>
        <v>3938393.19</v>
      </c>
      <c r="G159" s="54">
        <f>G168+G177+G160</f>
        <v>4084106.3000000007</v>
      </c>
      <c r="H159" s="66">
        <f t="shared" si="1"/>
        <v>103.69981114049207</v>
      </c>
    </row>
    <row r="160" spans="1:8" ht="15.75">
      <c r="A160" s="2"/>
      <c r="B160" s="17"/>
      <c r="C160" s="17">
        <v>80101</v>
      </c>
      <c r="D160" s="30"/>
      <c r="E160" s="22" t="s">
        <v>199</v>
      </c>
      <c r="F160" s="53">
        <f>SUM(F162:F165)</f>
        <v>660600</v>
      </c>
      <c r="G160" s="53">
        <f>SUM(G161:G165)</f>
        <v>669480.53</v>
      </c>
      <c r="H160" s="52">
        <f t="shared" si="1"/>
        <v>101.3443127459885</v>
      </c>
    </row>
    <row r="161" spans="1:7" ht="15.75">
      <c r="A161" s="2"/>
      <c r="B161" s="17"/>
      <c r="C161" s="17"/>
      <c r="D161" s="30" t="s">
        <v>170</v>
      </c>
      <c r="E161" s="22" t="s">
        <v>171</v>
      </c>
      <c r="F161" s="53">
        <v>0</v>
      </c>
      <c r="G161" s="53">
        <v>1603.27</v>
      </c>
    </row>
    <row r="162" spans="1:8" ht="15.75">
      <c r="A162" s="2"/>
      <c r="B162" s="16"/>
      <c r="C162" s="16"/>
      <c r="D162" s="30" t="s">
        <v>196</v>
      </c>
      <c r="E162" s="22" t="s">
        <v>197</v>
      </c>
      <c r="F162" s="53">
        <v>1500</v>
      </c>
      <c r="G162" s="52">
        <v>7983.22</v>
      </c>
      <c r="H162" s="52">
        <f>G162/F162*100</f>
        <v>532.2146666666666</v>
      </c>
    </row>
    <row r="163" spans="1:7" ht="15.75">
      <c r="A163" s="2"/>
      <c r="B163" s="16"/>
      <c r="C163" s="16"/>
      <c r="D163" s="30" t="s">
        <v>251</v>
      </c>
      <c r="E163" s="22" t="s">
        <v>252</v>
      </c>
      <c r="F163" s="53">
        <v>0</v>
      </c>
      <c r="G163" s="52">
        <v>794.04</v>
      </c>
    </row>
    <row r="164" spans="1:6" ht="15.75">
      <c r="A164" s="2"/>
      <c r="B164" s="16"/>
      <c r="C164" s="16"/>
      <c r="D164" s="30"/>
      <c r="E164" s="22" t="s">
        <v>253</v>
      </c>
      <c r="F164" s="53"/>
    </row>
    <row r="165" spans="1:8" ht="15.75">
      <c r="A165" s="2"/>
      <c r="B165" s="16"/>
      <c r="C165" s="16"/>
      <c r="D165" s="30" t="s">
        <v>227</v>
      </c>
      <c r="E165" s="22" t="s">
        <v>201</v>
      </c>
      <c r="F165" s="53">
        <v>659100</v>
      </c>
      <c r="G165" s="52">
        <v>659100</v>
      </c>
      <c r="H165" s="52">
        <f>G165/F165*100</f>
        <v>100</v>
      </c>
    </row>
    <row r="166" spans="1:6" ht="15.75">
      <c r="A166" s="2"/>
      <c r="B166" s="16"/>
      <c r="C166" s="16"/>
      <c r="D166" s="30"/>
      <c r="E166" s="22" t="s">
        <v>228</v>
      </c>
      <c r="F166" s="53"/>
    </row>
    <row r="167" spans="1:6" ht="15.75">
      <c r="A167" s="2"/>
      <c r="B167" s="16"/>
      <c r="C167" s="16"/>
      <c r="D167" s="30"/>
      <c r="E167" s="22" t="s">
        <v>229</v>
      </c>
      <c r="F167" s="53"/>
    </row>
    <row r="168" spans="1:8" ht="15.75">
      <c r="A168" s="2"/>
      <c r="B168" s="17"/>
      <c r="C168" s="17">
        <v>80104</v>
      </c>
      <c r="D168" s="30"/>
      <c r="E168" s="29" t="s">
        <v>25</v>
      </c>
      <c r="F168" s="53">
        <f>SUM(F169:F176)</f>
        <v>2990053</v>
      </c>
      <c r="G168" s="53">
        <f>SUM(G169:G175)</f>
        <v>3127035.2300000004</v>
      </c>
      <c r="H168" s="52">
        <f>G168/F168*100</f>
        <v>104.58126427859307</v>
      </c>
    </row>
    <row r="169" spans="1:8" ht="15.75">
      <c r="A169" s="2"/>
      <c r="B169" s="17"/>
      <c r="C169" s="17"/>
      <c r="D169" s="30" t="s">
        <v>29</v>
      </c>
      <c r="E169" s="22" t="s">
        <v>15</v>
      </c>
      <c r="F169" s="20">
        <v>550000</v>
      </c>
      <c r="G169" s="52">
        <v>543777.81</v>
      </c>
      <c r="H169" s="52">
        <f>G169/F169*100</f>
        <v>98.86869272727273</v>
      </c>
    </row>
    <row r="170" spans="1:7" ht="15.75">
      <c r="A170" s="2"/>
      <c r="B170" s="17"/>
      <c r="C170" s="17"/>
      <c r="D170" s="30" t="s">
        <v>33</v>
      </c>
      <c r="E170" s="22" t="s">
        <v>103</v>
      </c>
      <c r="F170" s="20">
        <v>0</v>
      </c>
      <c r="G170" s="52">
        <v>0.77</v>
      </c>
    </row>
    <row r="171" spans="1:7" ht="15.75">
      <c r="A171" s="2"/>
      <c r="B171" s="17"/>
      <c r="C171" s="17"/>
      <c r="D171" s="30" t="s">
        <v>251</v>
      </c>
      <c r="E171" s="22" t="s">
        <v>252</v>
      </c>
      <c r="F171" s="20">
        <v>0</v>
      </c>
      <c r="G171" s="52">
        <v>1566.89</v>
      </c>
    </row>
    <row r="172" spans="1:7" ht="15.75">
      <c r="A172" s="2"/>
      <c r="B172" s="17"/>
      <c r="C172" s="17"/>
      <c r="D172" s="30"/>
      <c r="E172" s="22" t="s">
        <v>253</v>
      </c>
      <c r="F172" s="53"/>
      <c r="G172" s="53"/>
    </row>
    <row r="173" spans="1:8" ht="15.75">
      <c r="A173" s="2"/>
      <c r="B173" s="17"/>
      <c r="C173" s="17"/>
      <c r="D173" s="30" t="s">
        <v>53</v>
      </c>
      <c r="E173" s="29" t="s">
        <v>156</v>
      </c>
      <c r="F173" s="61">
        <v>1240053</v>
      </c>
      <c r="G173" s="52">
        <v>1240053</v>
      </c>
      <c r="H173" s="52">
        <f>G173/F173*100</f>
        <v>100</v>
      </c>
    </row>
    <row r="174" spans="1:5" ht="15.75">
      <c r="A174" s="2"/>
      <c r="B174" s="17"/>
      <c r="C174" s="17"/>
      <c r="D174" s="30"/>
      <c r="E174" s="29" t="s">
        <v>84</v>
      </c>
    </row>
    <row r="175" spans="1:8" ht="15.75">
      <c r="A175" s="2"/>
      <c r="B175" s="17"/>
      <c r="C175" s="17"/>
      <c r="D175" s="30" t="s">
        <v>89</v>
      </c>
      <c r="E175" s="22" t="s">
        <v>157</v>
      </c>
      <c r="F175" s="20">
        <v>1200000</v>
      </c>
      <c r="G175" s="52">
        <v>1341636.76</v>
      </c>
      <c r="H175" s="52">
        <f>G175/F175*100</f>
        <v>111.80306333333334</v>
      </c>
    </row>
    <row r="176" spans="1:6" ht="15.75">
      <c r="A176" s="2"/>
      <c r="B176" s="17"/>
      <c r="C176" s="17"/>
      <c r="D176" s="30"/>
      <c r="E176" s="22" t="s">
        <v>90</v>
      </c>
      <c r="F176" s="20"/>
    </row>
    <row r="177" spans="1:8" ht="15.75">
      <c r="A177" s="2"/>
      <c r="B177" s="17"/>
      <c r="C177" s="17">
        <v>80153</v>
      </c>
      <c r="D177" s="30"/>
      <c r="E177" s="22" t="s">
        <v>194</v>
      </c>
      <c r="F177" s="20">
        <f>F179</f>
        <v>287740.19</v>
      </c>
      <c r="G177" s="20">
        <f>G179</f>
        <v>287590.54</v>
      </c>
      <c r="H177" s="52">
        <f>G177/F177*100</f>
        <v>99.94799127643587</v>
      </c>
    </row>
    <row r="178" spans="1:6" ht="15.75">
      <c r="A178" s="2"/>
      <c r="B178" s="17"/>
      <c r="C178" s="17"/>
      <c r="D178" s="30"/>
      <c r="E178" s="22" t="s">
        <v>195</v>
      </c>
      <c r="F178" s="20"/>
    </row>
    <row r="179" spans="1:8" ht="15.75">
      <c r="A179" s="2"/>
      <c r="B179" s="17"/>
      <c r="C179" s="17"/>
      <c r="D179" s="30" t="s">
        <v>48</v>
      </c>
      <c r="E179" s="22" t="s">
        <v>155</v>
      </c>
      <c r="F179" s="20">
        <v>287740.19</v>
      </c>
      <c r="G179" s="52">
        <v>287590.54</v>
      </c>
      <c r="H179" s="52">
        <f>G179/F179*100</f>
        <v>99.94799127643587</v>
      </c>
    </row>
    <row r="180" spans="1:8" ht="15.75">
      <c r="A180" s="2"/>
      <c r="B180" s="17"/>
      <c r="C180" s="17"/>
      <c r="D180" s="30"/>
      <c r="E180" s="22" t="s">
        <v>72</v>
      </c>
      <c r="F180" s="20"/>
      <c r="G180" s="53"/>
      <c r="H180" s="53"/>
    </row>
    <row r="181" spans="1:8" ht="15.75">
      <c r="A181" s="2"/>
      <c r="B181" s="12"/>
      <c r="C181" s="12"/>
      <c r="D181" s="33"/>
      <c r="E181" s="21" t="s">
        <v>120</v>
      </c>
      <c r="F181" s="64"/>
      <c r="G181" s="70"/>
      <c r="H181" s="70"/>
    </row>
    <row r="182" spans="1:8" s="51" customFormat="1" ht="15.75">
      <c r="A182" s="50"/>
      <c r="B182" s="16">
        <v>851</v>
      </c>
      <c r="C182" s="16"/>
      <c r="D182" s="35"/>
      <c r="E182" s="24" t="s">
        <v>172</v>
      </c>
      <c r="F182" s="57">
        <f>F183+F187</f>
        <v>72093</v>
      </c>
      <c r="G182" s="57">
        <f>G183+G187</f>
        <v>61617.380000000005</v>
      </c>
      <c r="H182" s="66">
        <f>G182/F182*100</f>
        <v>85.46929660299891</v>
      </c>
    </row>
    <row r="183" spans="1:8" ht="15.75">
      <c r="A183" s="2"/>
      <c r="B183" s="17"/>
      <c r="C183" s="17">
        <v>85154</v>
      </c>
      <c r="D183" s="30"/>
      <c r="E183" s="22" t="s">
        <v>173</v>
      </c>
      <c r="F183" s="20">
        <f>F184</f>
        <v>27465</v>
      </c>
      <c r="G183" s="20">
        <f>G184</f>
        <v>27465.01</v>
      </c>
      <c r="H183" s="52">
        <f>G183/F183*100</f>
        <v>100.00003640997632</v>
      </c>
    </row>
    <row r="184" spans="1:8" ht="15.75">
      <c r="A184" s="2"/>
      <c r="B184" s="17"/>
      <c r="C184" s="17"/>
      <c r="D184" s="30" t="s">
        <v>71</v>
      </c>
      <c r="E184" s="22" t="s">
        <v>158</v>
      </c>
      <c r="F184" s="20">
        <v>27465</v>
      </c>
      <c r="G184" s="52">
        <v>27465.01</v>
      </c>
      <c r="H184" s="52">
        <f>G184/F184*100</f>
        <v>100.00003640997632</v>
      </c>
    </row>
    <row r="185" spans="1:6" ht="15.75">
      <c r="A185" s="2"/>
      <c r="B185" s="17"/>
      <c r="C185" s="17"/>
      <c r="D185" s="30"/>
      <c r="E185" s="22" t="s">
        <v>79</v>
      </c>
      <c r="F185" s="20"/>
    </row>
    <row r="186" spans="1:6" ht="15.75">
      <c r="A186" s="2"/>
      <c r="B186" s="17"/>
      <c r="C186" s="17"/>
      <c r="D186" s="30"/>
      <c r="E186" s="22" t="s">
        <v>97</v>
      </c>
      <c r="F186" s="20"/>
    </row>
    <row r="187" spans="1:8" ht="15.75">
      <c r="A187" s="2"/>
      <c r="B187" s="17"/>
      <c r="C187" s="17">
        <v>85195</v>
      </c>
      <c r="D187" s="30"/>
      <c r="E187" s="22" t="s">
        <v>174</v>
      </c>
      <c r="F187" s="20">
        <f>SUM(F188:F191)</f>
        <v>44628</v>
      </c>
      <c r="G187" s="20">
        <f>SUM(G188:G191)</f>
        <v>34152.37</v>
      </c>
      <c r="H187" s="52">
        <f>G187/F187*100</f>
        <v>76.52677691135611</v>
      </c>
    </row>
    <row r="188" spans="1:8" ht="15.75">
      <c r="A188" s="2"/>
      <c r="B188" s="17"/>
      <c r="C188" s="17"/>
      <c r="D188" s="30" t="s">
        <v>48</v>
      </c>
      <c r="E188" s="22" t="s">
        <v>155</v>
      </c>
      <c r="F188" s="20">
        <v>7500</v>
      </c>
      <c r="G188" s="52">
        <v>6096.63</v>
      </c>
      <c r="H188" s="52">
        <f>G188/F188*100</f>
        <v>81.28840000000001</v>
      </c>
    </row>
    <row r="189" spans="1:6" ht="15.75">
      <c r="A189" s="2"/>
      <c r="B189" s="17"/>
      <c r="C189" s="17"/>
      <c r="D189" s="30"/>
      <c r="E189" s="22" t="s">
        <v>72</v>
      </c>
      <c r="F189" s="20"/>
    </row>
    <row r="190" spans="1:6" ht="15.75">
      <c r="A190" s="2"/>
      <c r="B190" s="17"/>
      <c r="C190" s="17"/>
      <c r="D190" s="30"/>
      <c r="E190" s="22" t="s">
        <v>120</v>
      </c>
      <c r="F190" s="20"/>
    </row>
    <row r="191" spans="1:8" ht="15.75">
      <c r="A191" s="2"/>
      <c r="B191" s="17"/>
      <c r="C191" s="17"/>
      <c r="D191" s="30" t="s">
        <v>200</v>
      </c>
      <c r="E191" s="22" t="s">
        <v>201</v>
      </c>
      <c r="F191" s="20">
        <v>37128</v>
      </c>
      <c r="G191" s="53">
        <v>28055.74</v>
      </c>
      <c r="H191" s="53">
        <f>G191/F191*100</f>
        <v>75.56491057961647</v>
      </c>
    </row>
    <row r="192" spans="1:8" ht="15.75">
      <c r="A192" s="2"/>
      <c r="B192" s="12"/>
      <c r="C192" s="12"/>
      <c r="D192" s="33"/>
      <c r="E192" s="21" t="s">
        <v>202</v>
      </c>
      <c r="F192" s="64"/>
      <c r="G192" s="70"/>
      <c r="H192" s="70"/>
    </row>
    <row r="193" spans="1:8" ht="15.75">
      <c r="A193" s="2"/>
      <c r="B193" s="28">
        <v>852</v>
      </c>
      <c r="C193" s="14"/>
      <c r="D193" s="35"/>
      <c r="E193" s="15" t="s">
        <v>26</v>
      </c>
      <c r="F193" s="54">
        <f>F196+F208+F216+F227+F234+F243+F223+F253+F250+F194+F205</f>
        <v>2740095.09</v>
      </c>
      <c r="G193" s="54">
        <f>G196+G208+G216+G227+G234+G243+G223+G253+G250+G194+G205</f>
        <v>2706026.03</v>
      </c>
      <c r="H193" s="66">
        <f>G193/F193*100</f>
        <v>98.75664679943642</v>
      </c>
    </row>
    <row r="194" spans="1:8" ht="15.75">
      <c r="A194" s="2"/>
      <c r="B194" s="23"/>
      <c r="C194" s="30">
        <v>85202</v>
      </c>
      <c r="D194" s="30"/>
      <c r="E194" s="18" t="s">
        <v>185</v>
      </c>
      <c r="F194" s="53">
        <f>F195</f>
        <v>63000</v>
      </c>
      <c r="G194" s="53">
        <f>G195</f>
        <v>68000.57</v>
      </c>
      <c r="H194" s="52">
        <f>G194/F194*100</f>
        <v>107.9374126984127</v>
      </c>
    </row>
    <row r="195" spans="1:8" ht="15.75">
      <c r="A195" s="2"/>
      <c r="B195" s="23"/>
      <c r="C195" s="9"/>
      <c r="D195" s="30" t="s">
        <v>29</v>
      </c>
      <c r="E195" s="22" t="s">
        <v>15</v>
      </c>
      <c r="F195" s="53">
        <v>63000</v>
      </c>
      <c r="G195" s="52">
        <v>68000.57</v>
      </c>
      <c r="H195" s="52">
        <f>G195/F195*100</f>
        <v>107.9374126984127</v>
      </c>
    </row>
    <row r="196" spans="1:8" ht="15.75">
      <c r="A196" s="2"/>
      <c r="B196" s="28"/>
      <c r="C196" s="17">
        <v>85203</v>
      </c>
      <c r="D196" s="35"/>
      <c r="E196" s="18" t="s">
        <v>19</v>
      </c>
      <c r="F196" s="53">
        <f>SUM(F197:F203)</f>
        <v>420972</v>
      </c>
      <c r="G196" s="53">
        <f>SUM(G197:G203)</f>
        <v>420912.86</v>
      </c>
      <c r="H196" s="52">
        <f>G196/F196*100</f>
        <v>99.98595155972369</v>
      </c>
    </row>
    <row r="197" spans="1:8" ht="15.75">
      <c r="A197" s="2"/>
      <c r="B197" s="28"/>
      <c r="C197" s="17"/>
      <c r="D197" s="30" t="s">
        <v>48</v>
      </c>
      <c r="E197" s="22" t="s">
        <v>155</v>
      </c>
      <c r="F197" s="61">
        <v>420600</v>
      </c>
      <c r="G197" s="52">
        <v>420600</v>
      </c>
      <c r="H197" s="52">
        <f>G197/F197*100</f>
        <v>100</v>
      </c>
    </row>
    <row r="198" spans="1:5" ht="15.75">
      <c r="A198" s="2"/>
      <c r="B198" s="28"/>
      <c r="C198" s="17"/>
      <c r="D198" s="30"/>
      <c r="E198" s="22" t="s">
        <v>72</v>
      </c>
    </row>
    <row r="199" spans="1:5" ht="15.75">
      <c r="A199" s="2"/>
      <c r="B199" s="28"/>
      <c r="C199" s="17"/>
      <c r="D199" s="30"/>
      <c r="E199" s="22" t="s">
        <v>120</v>
      </c>
    </row>
    <row r="200" spans="1:8" ht="15.75">
      <c r="A200" s="2"/>
      <c r="B200" s="28"/>
      <c r="C200" s="17"/>
      <c r="D200" s="30" t="s">
        <v>54</v>
      </c>
      <c r="E200" s="22" t="s">
        <v>132</v>
      </c>
      <c r="F200" s="61">
        <v>100</v>
      </c>
      <c r="G200" s="52">
        <v>40.86</v>
      </c>
      <c r="H200" s="52">
        <f>G200/F200*100</f>
        <v>40.86</v>
      </c>
    </row>
    <row r="201" spans="1:5" ht="15.75">
      <c r="A201" s="2"/>
      <c r="B201" s="28"/>
      <c r="C201" s="17"/>
      <c r="D201" s="30"/>
      <c r="E201" s="22" t="s">
        <v>78</v>
      </c>
    </row>
    <row r="202" spans="1:8" ht="15.75">
      <c r="A202" s="2"/>
      <c r="B202" s="28"/>
      <c r="C202" s="17"/>
      <c r="D202" s="30" t="s">
        <v>71</v>
      </c>
      <c r="E202" s="22" t="s">
        <v>158</v>
      </c>
      <c r="F202" s="61">
        <v>272</v>
      </c>
      <c r="G202" s="52">
        <v>272</v>
      </c>
      <c r="H202" s="52">
        <f>G202/F202*100</f>
        <v>100</v>
      </c>
    </row>
    <row r="203" spans="1:5" ht="15.75">
      <c r="A203" s="2"/>
      <c r="B203" s="28"/>
      <c r="C203" s="17"/>
      <c r="D203" s="30"/>
      <c r="E203" s="22" t="s">
        <v>79</v>
      </c>
    </row>
    <row r="204" spans="1:5" ht="15.75">
      <c r="A204" s="2"/>
      <c r="B204" s="28"/>
      <c r="C204" s="17"/>
      <c r="D204" s="30"/>
      <c r="E204" s="22" t="s">
        <v>97</v>
      </c>
    </row>
    <row r="205" spans="1:8" ht="15.75">
      <c r="A205" s="2"/>
      <c r="B205" s="28"/>
      <c r="C205" s="17">
        <v>85205</v>
      </c>
      <c r="D205" s="30"/>
      <c r="E205" s="22" t="s">
        <v>191</v>
      </c>
      <c r="F205" s="61">
        <f>F206</f>
        <v>21101</v>
      </c>
      <c r="G205" s="61">
        <f>G206</f>
        <v>21101</v>
      </c>
      <c r="H205" s="52">
        <f>G205/F205*100</f>
        <v>100</v>
      </c>
    </row>
    <row r="206" spans="1:8" ht="15.75">
      <c r="A206" s="2"/>
      <c r="B206" s="28"/>
      <c r="C206" s="17"/>
      <c r="D206" s="30" t="s">
        <v>167</v>
      </c>
      <c r="E206" s="22" t="s">
        <v>236</v>
      </c>
      <c r="F206" s="61">
        <v>21101</v>
      </c>
      <c r="G206" s="52">
        <v>21101</v>
      </c>
      <c r="H206" s="52">
        <f>G206/F206*100</f>
        <v>100</v>
      </c>
    </row>
    <row r="207" spans="1:5" ht="15.75">
      <c r="A207" s="2"/>
      <c r="B207" s="28"/>
      <c r="C207" s="17"/>
      <c r="D207" s="30"/>
      <c r="E207" s="22" t="s">
        <v>237</v>
      </c>
    </row>
    <row r="208" spans="1:8" ht="15.75">
      <c r="A208" s="2"/>
      <c r="B208" s="28"/>
      <c r="C208" s="17">
        <v>85213</v>
      </c>
      <c r="D208" s="30"/>
      <c r="E208" s="22" t="s">
        <v>85</v>
      </c>
      <c r="F208" s="53">
        <f>SUM(F211:F213)</f>
        <v>64000</v>
      </c>
      <c r="G208" s="53">
        <f>SUM(G211:G213)</f>
        <v>60404.63</v>
      </c>
      <c r="H208" s="52">
        <f>G208/F208*100</f>
        <v>94.382234375</v>
      </c>
    </row>
    <row r="209" spans="1:5" ht="15.75">
      <c r="A209" s="2"/>
      <c r="B209" s="28"/>
      <c r="C209" s="17"/>
      <c r="D209" s="30"/>
      <c r="E209" s="22" t="s">
        <v>136</v>
      </c>
    </row>
    <row r="210" spans="1:5" ht="15.75">
      <c r="A210" s="2"/>
      <c r="B210" s="28"/>
      <c r="C210" s="17"/>
      <c r="D210" s="30"/>
      <c r="E210" s="22" t="s">
        <v>137</v>
      </c>
    </row>
    <row r="211" spans="1:8" ht="15.75">
      <c r="A211" s="2"/>
      <c r="B211" s="28"/>
      <c r="C211" s="17"/>
      <c r="D211" s="30" t="s">
        <v>53</v>
      </c>
      <c r="E211" s="29" t="s">
        <v>156</v>
      </c>
      <c r="F211" s="61">
        <v>61500</v>
      </c>
      <c r="G211" s="52">
        <v>60172.43</v>
      </c>
      <c r="H211" s="52">
        <f>G211/F211*100</f>
        <v>97.84134959349593</v>
      </c>
    </row>
    <row r="212" spans="1:5" ht="15.75">
      <c r="A212" s="2"/>
      <c r="B212" s="28"/>
      <c r="C212" s="17"/>
      <c r="D212" s="30"/>
      <c r="E212" s="29" t="s">
        <v>84</v>
      </c>
    </row>
    <row r="213" spans="1:8" ht="15.75">
      <c r="A213" s="2"/>
      <c r="B213" s="28"/>
      <c r="C213" s="17"/>
      <c r="D213" s="30" t="s">
        <v>71</v>
      </c>
      <c r="E213" s="22" t="s">
        <v>158</v>
      </c>
      <c r="F213" s="61">
        <v>2500</v>
      </c>
      <c r="G213" s="52">
        <v>232.2</v>
      </c>
      <c r="H213" s="52">
        <f>G213/F213*100</f>
        <v>9.287999999999998</v>
      </c>
    </row>
    <row r="214" spans="1:5" ht="15.75">
      <c r="A214" s="2"/>
      <c r="B214" s="28"/>
      <c r="C214" s="17"/>
      <c r="D214" s="30"/>
      <c r="E214" s="22" t="s">
        <v>79</v>
      </c>
    </row>
    <row r="215" spans="1:5" ht="15.75">
      <c r="A215" s="2"/>
      <c r="B215" s="28"/>
      <c r="C215" s="17"/>
      <c r="D215" s="30"/>
      <c r="E215" s="22" t="s">
        <v>97</v>
      </c>
    </row>
    <row r="216" spans="1:8" ht="15.75">
      <c r="A216" s="2"/>
      <c r="B216" s="28"/>
      <c r="C216" s="17">
        <v>85214</v>
      </c>
      <c r="D216" s="30"/>
      <c r="E216" s="22" t="s">
        <v>122</v>
      </c>
      <c r="F216" s="53">
        <f>SUM(F218:F220)</f>
        <v>474500</v>
      </c>
      <c r="G216" s="53">
        <f>SUM(G218:G220)</f>
        <v>464913.27</v>
      </c>
      <c r="H216" s="52">
        <f>G216/F216*100</f>
        <v>97.97961433087461</v>
      </c>
    </row>
    <row r="217" spans="1:5" ht="15.75">
      <c r="A217" s="2"/>
      <c r="B217" s="28"/>
      <c r="C217" s="17"/>
      <c r="D217" s="30"/>
      <c r="E217" s="22" t="s">
        <v>121</v>
      </c>
    </row>
    <row r="218" spans="1:8" ht="16.5" customHeight="1">
      <c r="A218" s="2"/>
      <c r="B218" s="28"/>
      <c r="C218" s="14"/>
      <c r="D218" s="30" t="s">
        <v>53</v>
      </c>
      <c r="E218" s="29" t="s">
        <v>156</v>
      </c>
      <c r="F218" s="61">
        <v>470000</v>
      </c>
      <c r="G218" s="52">
        <v>464094.37</v>
      </c>
      <c r="H218" s="52">
        <f>G218/F218*100</f>
        <v>98.7434829787234</v>
      </c>
    </row>
    <row r="219" spans="1:5" ht="15.75">
      <c r="A219" s="2"/>
      <c r="B219" s="28"/>
      <c r="C219" s="14"/>
      <c r="D219" s="30"/>
      <c r="E219" s="29" t="s">
        <v>84</v>
      </c>
    </row>
    <row r="220" spans="1:8" ht="15.75">
      <c r="A220" s="2"/>
      <c r="B220" s="28"/>
      <c r="C220" s="14"/>
      <c r="D220" s="30" t="s">
        <v>71</v>
      </c>
      <c r="E220" s="22" t="s">
        <v>158</v>
      </c>
      <c r="F220" s="61">
        <v>4500</v>
      </c>
      <c r="G220" s="52">
        <v>818.9</v>
      </c>
      <c r="H220" s="52">
        <f>G220/F220*100</f>
        <v>18.197777777777777</v>
      </c>
    </row>
    <row r="221" spans="1:5" ht="15.75">
      <c r="A221" s="2"/>
      <c r="B221" s="28"/>
      <c r="C221" s="14"/>
      <c r="D221" s="30"/>
      <c r="E221" s="22" t="s">
        <v>79</v>
      </c>
    </row>
    <row r="222" spans="1:5" ht="15.75">
      <c r="A222" s="2"/>
      <c r="B222" s="28"/>
      <c r="C222" s="14"/>
      <c r="D222" s="30"/>
      <c r="E222" s="22" t="s">
        <v>97</v>
      </c>
    </row>
    <row r="223" spans="1:8" ht="15.75">
      <c r="A223" s="2"/>
      <c r="B223" s="23"/>
      <c r="C223" s="48">
        <v>85215</v>
      </c>
      <c r="D223" s="30"/>
      <c r="E223" s="22" t="s">
        <v>165</v>
      </c>
      <c r="F223" s="61">
        <f>F224</f>
        <v>5160</v>
      </c>
      <c r="G223" s="61">
        <f>G224</f>
        <v>4716.73</v>
      </c>
      <c r="H223" s="52">
        <f>G223/F223*100</f>
        <v>91.409496124031</v>
      </c>
    </row>
    <row r="224" spans="1:8" ht="15.75">
      <c r="A224" s="2"/>
      <c r="B224" s="23"/>
      <c r="C224" s="9"/>
      <c r="D224" s="30" t="s">
        <v>48</v>
      </c>
      <c r="E224" s="22" t="s">
        <v>155</v>
      </c>
      <c r="F224" s="61">
        <v>5160</v>
      </c>
      <c r="G224" s="52">
        <v>4716.73</v>
      </c>
      <c r="H224" s="52">
        <f>G224/F224*100</f>
        <v>91.409496124031</v>
      </c>
    </row>
    <row r="225" spans="1:5" ht="15.75">
      <c r="A225" s="2"/>
      <c r="B225" s="23"/>
      <c r="C225" s="9"/>
      <c r="D225" s="30"/>
      <c r="E225" s="22" t="s">
        <v>72</v>
      </c>
    </row>
    <row r="226" spans="1:5" ht="15.75">
      <c r="A226" s="2"/>
      <c r="B226" s="23"/>
      <c r="C226" s="9"/>
      <c r="D226" s="30"/>
      <c r="E226" s="22" t="s">
        <v>120</v>
      </c>
    </row>
    <row r="227" spans="1:8" ht="15.75">
      <c r="A227" s="2"/>
      <c r="B227" s="28"/>
      <c r="C227" s="48">
        <v>85216</v>
      </c>
      <c r="D227" s="30"/>
      <c r="E227" s="22" t="s">
        <v>69</v>
      </c>
      <c r="F227" s="53">
        <f>SUM(F229:F233)</f>
        <v>734000</v>
      </c>
      <c r="G227" s="53">
        <f>SUM(G228:G233)</f>
        <v>710490.41</v>
      </c>
      <c r="H227" s="52">
        <f>G227/F227*100</f>
        <v>96.79705858310628</v>
      </c>
    </row>
    <row r="228" spans="1:7" ht="15.75">
      <c r="A228" s="2"/>
      <c r="B228" s="28"/>
      <c r="C228" s="48"/>
      <c r="D228" s="30" t="s">
        <v>125</v>
      </c>
      <c r="E228" s="22" t="s">
        <v>135</v>
      </c>
      <c r="F228" s="53">
        <v>0</v>
      </c>
      <c r="G228" s="53">
        <v>46.4</v>
      </c>
    </row>
    <row r="229" spans="1:8" ht="15.75">
      <c r="A229" s="2"/>
      <c r="B229" s="28"/>
      <c r="C229" s="47"/>
      <c r="D229" s="30" t="s">
        <v>53</v>
      </c>
      <c r="E229" s="29" t="s">
        <v>156</v>
      </c>
      <c r="F229" s="61">
        <v>715000</v>
      </c>
      <c r="G229" s="52">
        <v>706079.93</v>
      </c>
      <c r="H229" s="52">
        <f>G229/F229*100</f>
        <v>98.75243776223776</v>
      </c>
    </row>
    <row r="230" spans="1:5" ht="15.75">
      <c r="A230" s="2"/>
      <c r="B230" s="28"/>
      <c r="C230" s="47"/>
      <c r="D230" s="30"/>
      <c r="E230" s="29" t="s">
        <v>84</v>
      </c>
    </row>
    <row r="231" spans="1:8" ht="15.75">
      <c r="A231" s="2"/>
      <c r="B231" s="28"/>
      <c r="C231" s="47"/>
      <c r="D231" s="30" t="s">
        <v>71</v>
      </c>
      <c r="E231" s="22" t="s">
        <v>158</v>
      </c>
      <c r="F231" s="61">
        <v>19000</v>
      </c>
      <c r="G231" s="52">
        <v>4364.08</v>
      </c>
      <c r="H231" s="52">
        <f>G231/F231*100</f>
        <v>22.968842105263157</v>
      </c>
    </row>
    <row r="232" spans="1:5" ht="15.75">
      <c r="A232" s="2"/>
      <c r="B232" s="28"/>
      <c r="C232" s="47"/>
      <c r="D232" s="30"/>
      <c r="E232" s="22" t="s">
        <v>79</v>
      </c>
    </row>
    <row r="233" spans="1:5" ht="15.75">
      <c r="A233" s="2"/>
      <c r="B233" s="28"/>
      <c r="C233" s="47"/>
      <c r="D233" s="30"/>
      <c r="E233" s="22" t="s">
        <v>97</v>
      </c>
    </row>
    <row r="234" spans="1:8" ht="15.75">
      <c r="A234" s="2"/>
      <c r="B234" s="28"/>
      <c r="C234" s="17">
        <v>85219</v>
      </c>
      <c r="D234" s="30"/>
      <c r="E234" s="22" t="s">
        <v>14</v>
      </c>
      <c r="F234" s="53">
        <f>SUM(F235:F241)</f>
        <v>249554.13</v>
      </c>
      <c r="G234" s="53">
        <f>SUM(G235:G241)</f>
        <v>246660.27000000002</v>
      </c>
      <c r="H234" s="52">
        <f>G234/F234*100</f>
        <v>98.84038785493152</v>
      </c>
    </row>
    <row r="235" spans="1:8" ht="15.75">
      <c r="A235" s="2"/>
      <c r="B235" s="28"/>
      <c r="C235" s="17"/>
      <c r="D235" s="30" t="s">
        <v>29</v>
      </c>
      <c r="E235" s="22" t="s">
        <v>15</v>
      </c>
      <c r="F235" s="61">
        <v>200</v>
      </c>
      <c r="G235" s="52">
        <v>128</v>
      </c>
      <c r="H235" s="52">
        <f>G235/F235*100</f>
        <v>64</v>
      </c>
    </row>
    <row r="236" spans="1:7" ht="15.75">
      <c r="A236" s="2"/>
      <c r="B236" s="28"/>
      <c r="C236" s="17"/>
      <c r="D236" s="30" t="s">
        <v>170</v>
      </c>
      <c r="E236" s="22" t="s">
        <v>171</v>
      </c>
      <c r="F236" s="61">
        <v>0</v>
      </c>
      <c r="G236" s="52">
        <v>77.2</v>
      </c>
    </row>
    <row r="237" spans="1:8" ht="15.75">
      <c r="A237" s="2"/>
      <c r="B237" s="28"/>
      <c r="C237" s="17"/>
      <c r="D237" s="30" t="s">
        <v>34</v>
      </c>
      <c r="E237" s="18" t="s">
        <v>20</v>
      </c>
      <c r="F237" s="61">
        <v>5015</v>
      </c>
      <c r="G237" s="52">
        <v>4382.15</v>
      </c>
      <c r="H237" s="52">
        <f>G237/F237*100</f>
        <v>87.38085742771685</v>
      </c>
    </row>
    <row r="238" spans="1:8" ht="15.75">
      <c r="A238" s="2"/>
      <c r="B238" s="28"/>
      <c r="C238" s="17"/>
      <c r="D238" s="30" t="s">
        <v>48</v>
      </c>
      <c r="E238" s="22" t="s">
        <v>155</v>
      </c>
      <c r="F238" s="61">
        <v>12180</v>
      </c>
      <c r="G238" s="52">
        <v>12180</v>
      </c>
      <c r="H238" s="52">
        <f>G238/F238*100</f>
        <v>100</v>
      </c>
    </row>
    <row r="239" spans="1:5" ht="15.75">
      <c r="A239" s="2"/>
      <c r="B239" s="28"/>
      <c r="C239" s="17"/>
      <c r="D239" s="30"/>
      <c r="E239" s="22" t="s">
        <v>72</v>
      </c>
    </row>
    <row r="240" spans="1:5" ht="15.75">
      <c r="A240" s="2"/>
      <c r="B240" s="28"/>
      <c r="C240" s="17"/>
      <c r="D240" s="30"/>
      <c r="E240" s="22" t="s">
        <v>120</v>
      </c>
    </row>
    <row r="241" spans="1:8" ht="15.75">
      <c r="A241" s="2"/>
      <c r="B241" s="28"/>
      <c r="C241" s="14"/>
      <c r="D241" s="30" t="s">
        <v>53</v>
      </c>
      <c r="E241" s="29" t="s">
        <v>156</v>
      </c>
      <c r="F241" s="61">
        <v>232159.13</v>
      </c>
      <c r="G241" s="52">
        <v>229892.92</v>
      </c>
      <c r="H241" s="52">
        <f>G241/F241*100</f>
        <v>99.02385488780907</v>
      </c>
    </row>
    <row r="242" spans="1:5" ht="15.75">
      <c r="A242" s="2"/>
      <c r="B242" s="28"/>
      <c r="C242" s="14"/>
      <c r="D242" s="30"/>
      <c r="E242" s="29" t="s">
        <v>84</v>
      </c>
    </row>
    <row r="243" spans="1:8" ht="15.75">
      <c r="A243" s="2"/>
      <c r="B243" s="17"/>
      <c r="C243" s="17">
        <v>85228</v>
      </c>
      <c r="D243" s="30"/>
      <c r="E243" s="22" t="s">
        <v>17</v>
      </c>
      <c r="F243" s="53">
        <f>SUM(F244:F248)</f>
        <v>505303</v>
      </c>
      <c r="G243" s="53">
        <f>SUM(G244:G248)</f>
        <v>509271.36</v>
      </c>
      <c r="H243" s="52">
        <f>G243/F243*100</f>
        <v>100.78534265579266</v>
      </c>
    </row>
    <row r="244" spans="1:8" ht="15.75">
      <c r="A244" s="2"/>
      <c r="B244" s="17"/>
      <c r="C244" s="17"/>
      <c r="D244" s="30" t="s">
        <v>29</v>
      </c>
      <c r="E244" s="29" t="s">
        <v>15</v>
      </c>
      <c r="F244" s="61">
        <v>260000</v>
      </c>
      <c r="G244" s="52">
        <v>265180.66</v>
      </c>
      <c r="H244" s="52">
        <f>G244/F244*100</f>
        <v>101.99256153846153</v>
      </c>
    </row>
    <row r="245" spans="1:8" ht="15.75">
      <c r="A245" s="2"/>
      <c r="B245" s="17"/>
      <c r="C245" s="17"/>
      <c r="D245" s="30" t="s">
        <v>48</v>
      </c>
      <c r="E245" s="22" t="s">
        <v>155</v>
      </c>
      <c r="F245" s="61">
        <v>245000</v>
      </c>
      <c r="G245" s="52">
        <v>243560.62</v>
      </c>
      <c r="H245" s="52">
        <f>G245/F245*100</f>
        <v>99.41249795918368</v>
      </c>
    </row>
    <row r="246" spans="1:5" ht="15.75">
      <c r="A246" s="2"/>
      <c r="B246" s="17"/>
      <c r="C246" s="17"/>
      <c r="D246" s="30"/>
      <c r="E246" s="22" t="s">
        <v>72</v>
      </c>
    </row>
    <row r="247" spans="1:5" ht="15.75">
      <c r="A247" s="2"/>
      <c r="B247" s="17"/>
      <c r="C247" s="17"/>
      <c r="D247" s="30"/>
      <c r="E247" s="22" t="s">
        <v>120</v>
      </c>
    </row>
    <row r="248" spans="1:8" ht="15.75">
      <c r="A248" s="2"/>
      <c r="B248" s="17"/>
      <c r="C248" s="17"/>
      <c r="D248" s="30" t="s">
        <v>54</v>
      </c>
      <c r="E248" s="22" t="s">
        <v>133</v>
      </c>
      <c r="F248" s="20">
        <v>303</v>
      </c>
      <c r="G248" s="52">
        <v>530.08</v>
      </c>
      <c r="H248" s="52">
        <f>G248/F248*100</f>
        <v>174.94389438943895</v>
      </c>
    </row>
    <row r="249" spans="1:6" ht="15.75">
      <c r="A249" s="2"/>
      <c r="B249" s="17"/>
      <c r="C249" s="17"/>
      <c r="D249" s="30"/>
      <c r="E249" s="22" t="s">
        <v>78</v>
      </c>
      <c r="F249" s="20"/>
    </row>
    <row r="250" spans="1:8" ht="15.75">
      <c r="A250" s="2"/>
      <c r="B250" s="17"/>
      <c r="C250" s="17">
        <v>85230</v>
      </c>
      <c r="D250" s="30"/>
      <c r="E250" s="22" t="s">
        <v>175</v>
      </c>
      <c r="F250" s="20">
        <f>F251</f>
        <v>160000</v>
      </c>
      <c r="G250" s="20">
        <f>G251</f>
        <v>160000</v>
      </c>
      <c r="H250" s="52">
        <f>G250/F250*100</f>
        <v>100</v>
      </c>
    </row>
    <row r="251" spans="1:8" ht="15.75">
      <c r="A251" s="2"/>
      <c r="B251" s="17"/>
      <c r="C251" s="17"/>
      <c r="D251" s="30" t="s">
        <v>53</v>
      </c>
      <c r="E251" s="29" t="s">
        <v>156</v>
      </c>
      <c r="F251" s="20">
        <v>160000</v>
      </c>
      <c r="G251" s="52">
        <v>160000</v>
      </c>
      <c r="H251" s="52">
        <f>G251/F251*100</f>
        <v>100</v>
      </c>
    </row>
    <row r="252" spans="1:6" ht="15.75">
      <c r="A252" s="2"/>
      <c r="B252" s="17"/>
      <c r="C252" s="17"/>
      <c r="D252" s="30"/>
      <c r="E252" s="29" t="s">
        <v>84</v>
      </c>
      <c r="F252" s="20"/>
    </row>
    <row r="253" spans="1:8" ht="15.75">
      <c r="A253" s="2"/>
      <c r="B253" s="17"/>
      <c r="C253" s="17">
        <v>85295</v>
      </c>
      <c r="D253" s="30"/>
      <c r="E253" s="22" t="s">
        <v>174</v>
      </c>
      <c r="F253" s="20">
        <f>SUM(F254:F259)</f>
        <v>42504.96</v>
      </c>
      <c r="G253" s="20">
        <f>SUM(G254:G259)</f>
        <v>39554.93</v>
      </c>
      <c r="H253" s="52">
        <f>G253/F253*100</f>
        <v>93.05956293100851</v>
      </c>
    </row>
    <row r="254" spans="1:8" ht="15.75">
      <c r="A254" s="2"/>
      <c r="B254" s="17"/>
      <c r="C254" s="17"/>
      <c r="D254" s="30" t="s">
        <v>53</v>
      </c>
      <c r="E254" s="29" t="s">
        <v>156</v>
      </c>
      <c r="F254" s="20">
        <v>21149.96</v>
      </c>
      <c r="G254" s="52">
        <v>21149.96</v>
      </c>
      <c r="H254" s="52">
        <f>G254/F254*100</f>
        <v>100</v>
      </c>
    </row>
    <row r="255" spans="1:6" ht="15.75">
      <c r="A255" s="2"/>
      <c r="B255" s="17"/>
      <c r="C255" s="17"/>
      <c r="D255" s="30"/>
      <c r="E255" s="29" t="s">
        <v>84</v>
      </c>
      <c r="F255" s="20"/>
    </row>
    <row r="256" spans="1:8" ht="15.75">
      <c r="A256" s="2"/>
      <c r="B256" s="17"/>
      <c r="C256" s="17"/>
      <c r="D256" s="30" t="s">
        <v>200</v>
      </c>
      <c r="E256" s="22" t="s">
        <v>201</v>
      </c>
      <c r="F256" s="20">
        <v>15000</v>
      </c>
      <c r="G256" s="52">
        <v>12049.09</v>
      </c>
      <c r="H256" s="52">
        <f>G256/F256*100</f>
        <v>80.32726666666666</v>
      </c>
    </row>
    <row r="257" spans="1:6" ht="15.75">
      <c r="A257" s="2"/>
      <c r="B257" s="17"/>
      <c r="C257" s="17"/>
      <c r="D257" s="30"/>
      <c r="E257" s="22" t="s">
        <v>202</v>
      </c>
      <c r="F257" s="20"/>
    </row>
    <row r="258" spans="1:8" ht="15.75">
      <c r="A258" s="2"/>
      <c r="B258" s="17"/>
      <c r="C258" s="17"/>
      <c r="D258" s="30" t="s">
        <v>71</v>
      </c>
      <c r="E258" s="22" t="s">
        <v>158</v>
      </c>
      <c r="F258" s="20">
        <v>6355</v>
      </c>
      <c r="G258" s="52">
        <v>6355.88</v>
      </c>
      <c r="H258" s="52">
        <f>G258/F258*100</f>
        <v>100.0138473642801</v>
      </c>
    </row>
    <row r="259" spans="1:6" ht="15.75">
      <c r="A259" s="2"/>
      <c r="B259" s="17"/>
      <c r="C259" s="17"/>
      <c r="D259" s="30"/>
      <c r="E259" s="22" t="s">
        <v>79</v>
      </c>
      <c r="F259" s="20"/>
    </row>
    <row r="260" spans="1:8" ht="15.75">
      <c r="A260" s="2"/>
      <c r="B260" s="12"/>
      <c r="C260" s="12"/>
      <c r="D260" s="33"/>
      <c r="E260" s="21" t="s">
        <v>97</v>
      </c>
      <c r="F260" s="64"/>
      <c r="G260" s="70"/>
      <c r="H260" s="70"/>
    </row>
    <row r="261" spans="1:8" s="51" customFormat="1" ht="15.75">
      <c r="A261" s="50"/>
      <c r="B261" s="16">
        <v>854</v>
      </c>
      <c r="C261" s="16"/>
      <c r="D261" s="35"/>
      <c r="E261" s="24" t="s">
        <v>176</v>
      </c>
      <c r="F261" s="57">
        <f>F262+F268</f>
        <v>39873.99</v>
      </c>
      <c r="G261" s="57">
        <f>G262+G268</f>
        <v>31468.750000000004</v>
      </c>
      <c r="H261" s="66">
        <f>G261/F261*100</f>
        <v>78.92049428712804</v>
      </c>
    </row>
    <row r="262" spans="1:8" ht="15.75">
      <c r="A262" s="2"/>
      <c r="B262" s="17"/>
      <c r="C262" s="17">
        <v>85415</v>
      </c>
      <c r="D262" s="30"/>
      <c r="E262" s="22" t="s">
        <v>177</v>
      </c>
      <c r="F262" s="20">
        <f>SUM(F263:F265)</f>
        <v>37722.99</v>
      </c>
      <c r="G262" s="20">
        <f>SUM(G263:G265)</f>
        <v>29317.190000000002</v>
      </c>
      <c r="H262" s="52">
        <f>G262/F262*100</f>
        <v>77.71703674602676</v>
      </c>
    </row>
    <row r="263" spans="1:8" ht="15.75">
      <c r="A263" s="2"/>
      <c r="B263" s="17"/>
      <c r="C263" s="17"/>
      <c r="D263" s="30" t="s">
        <v>53</v>
      </c>
      <c r="E263" s="29" t="s">
        <v>156</v>
      </c>
      <c r="F263" s="20">
        <v>23057</v>
      </c>
      <c r="G263" s="52">
        <v>14651.2</v>
      </c>
      <c r="H263" s="52">
        <f>G263/F263*100</f>
        <v>63.543392462159</v>
      </c>
    </row>
    <row r="264" spans="1:6" ht="15.75">
      <c r="A264" s="2"/>
      <c r="B264" s="17"/>
      <c r="C264" s="17"/>
      <c r="D264" s="30"/>
      <c r="E264" s="29" t="s">
        <v>84</v>
      </c>
      <c r="F264" s="20"/>
    </row>
    <row r="265" spans="1:8" ht="15.75">
      <c r="A265" s="2"/>
      <c r="B265" s="17"/>
      <c r="C265" s="17"/>
      <c r="D265" s="30" t="s">
        <v>208</v>
      </c>
      <c r="E265" s="29" t="s">
        <v>209</v>
      </c>
      <c r="F265" s="20">
        <v>14665.99</v>
      </c>
      <c r="G265" s="52">
        <v>14665.99</v>
      </c>
      <c r="H265" s="52">
        <f>G265/F265*100</f>
        <v>100</v>
      </c>
    </row>
    <row r="266" spans="1:6" ht="15.75">
      <c r="A266" s="2"/>
      <c r="B266" s="17"/>
      <c r="C266" s="17"/>
      <c r="D266" s="30"/>
      <c r="E266" s="29" t="s">
        <v>210</v>
      </c>
      <c r="F266" s="20"/>
    </row>
    <row r="267" spans="1:6" ht="15.75">
      <c r="A267" s="2"/>
      <c r="B267" s="17"/>
      <c r="C267" s="17"/>
      <c r="D267" s="30"/>
      <c r="E267" s="29" t="s">
        <v>211</v>
      </c>
      <c r="F267" s="20"/>
    </row>
    <row r="268" spans="1:8" ht="15.75">
      <c r="A268" s="2"/>
      <c r="B268" s="17"/>
      <c r="C268" s="17">
        <v>85495</v>
      </c>
      <c r="D268" s="30"/>
      <c r="E268" s="29" t="s">
        <v>174</v>
      </c>
      <c r="F268" s="20">
        <f>F269</f>
        <v>2151</v>
      </c>
      <c r="G268" s="20">
        <f>G269</f>
        <v>2151.56</v>
      </c>
      <c r="H268" s="52">
        <f>G268/F268*100</f>
        <v>100.02603440260344</v>
      </c>
    </row>
    <row r="269" spans="1:8" ht="15.75">
      <c r="A269" s="2"/>
      <c r="B269" s="17"/>
      <c r="C269" s="17"/>
      <c r="D269" s="30" t="s">
        <v>71</v>
      </c>
      <c r="E269" s="22" t="s">
        <v>158</v>
      </c>
      <c r="F269" s="20">
        <v>2151</v>
      </c>
      <c r="G269" s="52">
        <v>2151.56</v>
      </c>
      <c r="H269" s="52">
        <f>G269/F269*100</f>
        <v>100.02603440260344</v>
      </c>
    </row>
    <row r="270" spans="1:6" ht="15.75">
      <c r="A270" s="2"/>
      <c r="B270" s="17"/>
      <c r="C270" s="17"/>
      <c r="D270" s="30"/>
      <c r="E270" s="22" t="s">
        <v>79</v>
      </c>
      <c r="F270" s="20"/>
    </row>
    <row r="271" spans="1:8" ht="15.75">
      <c r="A271" s="2"/>
      <c r="B271" s="12"/>
      <c r="C271" s="12"/>
      <c r="D271" s="33"/>
      <c r="E271" s="21" t="s">
        <v>97</v>
      </c>
      <c r="F271" s="64"/>
      <c r="G271" s="70"/>
      <c r="H271" s="70"/>
    </row>
    <row r="272" spans="1:8" s="51" customFormat="1" ht="15.75">
      <c r="A272" s="50"/>
      <c r="B272" s="16">
        <v>855</v>
      </c>
      <c r="C272" s="16"/>
      <c r="D272" s="35"/>
      <c r="E272" s="24" t="s">
        <v>123</v>
      </c>
      <c r="F272" s="54">
        <f>F273+F285+F324+F319+F305+F299+F317</f>
        <v>33576862.85</v>
      </c>
      <c r="G272" s="54">
        <f>G273+G285+G324+G319+G305+G299+G317</f>
        <v>33393548.000000004</v>
      </c>
      <c r="H272" s="66">
        <f>G272/F272*100</f>
        <v>99.45404414099396</v>
      </c>
    </row>
    <row r="273" spans="1:8" ht="15.75">
      <c r="A273" s="2"/>
      <c r="B273" s="28"/>
      <c r="C273" s="17">
        <v>85501</v>
      </c>
      <c r="D273" s="30"/>
      <c r="E273" s="22" t="s">
        <v>116</v>
      </c>
      <c r="F273" s="52">
        <f>SUM(F275:F282)</f>
        <v>24104276</v>
      </c>
      <c r="G273" s="52">
        <f>SUM(G274:G282)</f>
        <v>24043768.970000003</v>
      </c>
      <c r="H273" s="52">
        <f>G273/F273*100</f>
        <v>99.74897802365025</v>
      </c>
    </row>
    <row r="274" spans="1:7" ht="15.75">
      <c r="A274" s="2"/>
      <c r="B274" s="28"/>
      <c r="C274" s="17"/>
      <c r="D274" s="30" t="s">
        <v>125</v>
      </c>
      <c r="E274" s="22" t="s">
        <v>135</v>
      </c>
      <c r="F274" s="52">
        <v>0</v>
      </c>
      <c r="G274" s="52">
        <v>11.6</v>
      </c>
    </row>
    <row r="275" spans="1:8" ht="15.75">
      <c r="A275" s="2"/>
      <c r="B275" s="28"/>
      <c r="C275" s="17"/>
      <c r="D275" s="30" t="s">
        <v>70</v>
      </c>
      <c r="E275" s="22" t="s">
        <v>114</v>
      </c>
      <c r="F275" s="61">
        <v>2100</v>
      </c>
      <c r="G275" s="52">
        <v>1877.49</v>
      </c>
      <c r="H275" s="52">
        <f>G275/F275*100</f>
        <v>89.40428571428572</v>
      </c>
    </row>
    <row r="276" spans="1:5" ht="15.75">
      <c r="A276" s="2"/>
      <c r="B276" s="28"/>
      <c r="C276" s="17"/>
      <c r="D276" s="30"/>
      <c r="E276" s="22" t="s">
        <v>96</v>
      </c>
    </row>
    <row r="277" spans="1:5" ht="15.75">
      <c r="A277" s="2"/>
      <c r="B277" s="28"/>
      <c r="C277" s="17"/>
      <c r="D277" s="30"/>
      <c r="E277" s="22" t="s">
        <v>80</v>
      </c>
    </row>
    <row r="278" spans="1:8" ht="15.75">
      <c r="A278" s="2"/>
      <c r="B278" s="28"/>
      <c r="C278" s="17"/>
      <c r="D278" s="30" t="s">
        <v>117</v>
      </c>
      <c r="E278" s="22" t="s">
        <v>159</v>
      </c>
      <c r="F278" s="61">
        <v>24072276</v>
      </c>
      <c r="G278" s="52">
        <v>24029864.85</v>
      </c>
      <c r="H278" s="52">
        <f>G278/F278*100</f>
        <v>99.82381744875309</v>
      </c>
    </row>
    <row r="279" spans="1:5" ht="15.75">
      <c r="A279" s="2"/>
      <c r="B279" s="28"/>
      <c r="C279" s="17"/>
      <c r="D279" s="30"/>
      <c r="E279" s="22" t="s">
        <v>118</v>
      </c>
    </row>
    <row r="280" spans="1:5" ht="15.75">
      <c r="A280" s="2"/>
      <c r="B280" s="28"/>
      <c r="C280" s="17"/>
      <c r="D280" s="30"/>
      <c r="E280" s="22" t="s">
        <v>124</v>
      </c>
    </row>
    <row r="281" spans="1:5" ht="15.75">
      <c r="A281" s="2"/>
      <c r="B281" s="28"/>
      <c r="C281" s="17"/>
      <c r="D281" s="30"/>
      <c r="E281" s="22" t="s">
        <v>119</v>
      </c>
    </row>
    <row r="282" spans="1:8" ht="15.75">
      <c r="A282" s="2"/>
      <c r="B282" s="28"/>
      <c r="C282" s="17"/>
      <c r="D282" s="30" t="s">
        <v>71</v>
      </c>
      <c r="E282" s="22" t="s">
        <v>158</v>
      </c>
      <c r="F282" s="61">
        <v>29900</v>
      </c>
      <c r="G282" s="52">
        <v>12015.03</v>
      </c>
      <c r="H282" s="52">
        <f>G282/F282*100</f>
        <v>40.184046822742474</v>
      </c>
    </row>
    <row r="283" spans="1:5" ht="15.75">
      <c r="A283" s="2"/>
      <c r="B283" s="28"/>
      <c r="C283" s="17"/>
      <c r="D283" s="30"/>
      <c r="E283" s="22" t="s">
        <v>79</v>
      </c>
    </row>
    <row r="284" spans="1:5" ht="15.75">
      <c r="A284" s="2"/>
      <c r="B284" s="28"/>
      <c r="C284" s="17"/>
      <c r="D284" s="30"/>
      <c r="E284" s="22" t="s">
        <v>97</v>
      </c>
    </row>
    <row r="285" spans="1:8" ht="15.75">
      <c r="A285" s="2"/>
      <c r="B285" s="28"/>
      <c r="C285" s="17">
        <v>85502</v>
      </c>
      <c r="D285" s="30"/>
      <c r="E285" s="22" t="s">
        <v>75</v>
      </c>
      <c r="F285" s="53">
        <f>SUM(F288:F298)</f>
        <v>9093590</v>
      </c>
      <c r="G285" s="53">
        <f>SUM(G287:G298)</f>
        <v>9029266.01</v>
      </c>
      <c r="H285" s="52">
        <f>G285/F285*100</f>
        <v>99.29264470907529</v>
      </c>
    </row>
    <row r="286" spans="1:5" ht="15.75">
      <c r="A286" s="2"/>
      <c r="B286" s="28"/>
      <c r="C286" s="17"/>
      <c r="D286" s="30"/>
      <c r="E286" s="22" t="s">
        <v>68</v>
      </c>
    </row>
    <row r="287" spans="1:7" ht="15.75">
      <c r="A287" s="2"/>
      <c r="B287" s="28"/>
      <c r="C287" s="17"/>
      <c r="D287" s="30" t="s">
        <v>125</v>
      </c>
      <c r="E287" s="22" t="s">
        <v>135</v>
      </c>
      <c r="F287" s="61">
        <v>0</v>
      </c>
      <c r="G287" s="52">
        <v>78.4</v>
      </c>
    </row>
    <row r="288" spans="1:8" ht="15.75">
      <c r="A288" s="2"/>
      <c r="B288" s="28"/>
      <c r="C288" s="17"/>
      <c r="D288" s="30" t="s">
        <v>70</v>
      </c>
      <c r="E288" s="22" t="s">
        <v>114</v>
      </c>
      <c r="F288" s="61">
        <v>15000</v>
      </c>
      <c r="G288" s="52">
        <v>2959.14</v>
      </c>
      <c r="H288" s="52">
        <f>G288/F288*100</f>
        <v>19.7276</v>
      </c>
    </row>
    <row r="289" spans="1:5" ht="15.75">
      <c r="A289" s="2"/>
      <c r="B289" s="28"/>
      <c r="C289" s="17"/>
      <c r="D289" s="30"/>
      <c r="E289" s="22" t="s">
        <v>96</v>
      </c>
    </row>
    <row r="290" spans="1:5" ht="15.75">
      <c r="A290" s="2"/>
      <c r="B290" s="28"/>
      <c r="C290" s="17"/>
      <c r="D290" s="30"/>
      <c r="E290" s="22" t="s">
        <v>80</v>
      </c>
    </row>
    <row r="291" spans="1:8" ht="15.75">
      <c r="A291" s="2"/>
      <c r="B291" s="28"/>
      <c r="C291" s="17"/>
      <c r="D291" s="30" t="s">
        <v>48</v>
      </c>
      <c r="E291" s="22" t="s">
        <v>155</v>
      </c>
      <c r="F291" s="61">
        <v>8930590</v>
      </c>
      <c r="G291" s="52">
        <v>8853847.36</v>
      </c>
      <c r="H291" s="52">
        <f>G291/F291*100</f>
        <v>99.14067670780989</v>
      </c>
    </row>
    <row r="292" spans="1:5" ht="15.75">
      <c r="A292" s="2"/>
      <c r="B292" s="28"/>
      <c r="C292" s="17"/>
      <c r="D292" s="30"/>
      <c r="E292" s="22" t="s">
        <v>72</v>
      </c>
    </row>
    <row r="293" spans="1:5" ht="15.75">
      <c r="A293" s="2"/>
      <c r="B293" s="28"/>
      <c r="C293" s="17"/>
      <c r="D293" s="30"/>
      <c r="E293" s="22" t="s">
        <v>131</v>
      </c>
    </row>
    <row r="294" spans="1:8" ht="15.75">
      <c r="A294" s="2"/>
      <c r="B294" s="28"/>
      <c r="C294" s="17"/>
      <c r="D294" s="30" t="s">
        <v>54</v>
      </c>
      <c r="E294" s="22" t="s">
        <v>77</v>
      </c>
      <c r="F294" s="61">
        <v>100000</v>
      </c>
      <c r="G294" s="52">
        <v>138866.14</v>
      </c>
      <c r="H294" s="52">
        <f>G294/F294*100</f>
        <v>138.86614000000003</v>
      </c>
    </row>
    <row r="295" spans="1:5" ht="15.75">
      <c r="A295" s="2"/>
      <c r="B295" s="28"/>
      <c r="C295" s="17"/>
      <c r="D295" s="30"/>
      <c r="E295" s="22" t="s">
        <v>78</v>
      </c>
    </row>
    <row r="296" spans="1:8" ht="15.75">
      <c r="A296" s="2"/>
      <c r="B296" s="28"/>
      <c r="C296" s="17"/>
      <c r="D296" s="30" t="s">
        <v>71</v>
      </c>
      <c r="E296" s="22" t="s">
        <v>158</v>
      </c>
      <c r="F296" s="61">
        <v>48000</v>
      </c>
      <c r="G296" s="52">
        <v>33514.97</v>
      </c>
      <c r="H296" s="52">
        <f>G296/F296*100</f>
        <v>69.82285416666667</v>
      </c>
    </row>
    <row r="297" spans="1:5" ht="15.75">
      <c r="A297" s="2"/>
      <c r="B297" s="28"/>
      <c r="C297" s="17"/>
      <c r="D297" s="30"/>
      <c r="E297" s="22" t="s">
        <v>79</v>
      </c>
    </row>
    <row r="298" spans="1:5" ht="15.75">
      <c r="A298" s="2"/>
      <c r="B298" s="28"/>
      <c r="C298" s="17"/>
      <c r="D298" s="30"/>
      <c r="E298" s="22" t="s">
        <v>97</v>
      </c>
    </row>
    <row r="299" spans="1:8" ht="15.75">
      <c r="A299" s="2"/>
      <c r="B299" s="28"/>
      <c r="C299" s="17">
        <v>85503</v>
      </c>
      <c r="D299" s="30"/>
      <c r="E299" s="22" t="s">
        <v>169</v>
      </c>
      <c r="F299" s="61">
        <f>F300</f>
        <v>794.2</v>
      </c>
      <c r="G299" s="61">
        <f>SUM(G300:G303)</f>
        <v>603.82</v>
      </c>
      <c r="H299" s="52">
        <f>G299/F299*100</f>
        <v>76.02870813397129</v>
      </c>
    </row>
    <row r="300" spans="1:8" ht="15.75">
      <c r="A300" s="2"/>
      <c r="B300" s="28"/>
      <c r="C300" s="17"/>
      <c r="D300" s="30" t="s">
        <v>48</v>
      </c>
      <c r="E300" s="22" t="s">
        <v>155</v>
      </c>
      <c r="F300" s="61">
        <v>794.2</v>
      </c>
      <c r="G300" s="52">
        <v>598.2</v>
      </c>
      <c r="H300" s="52">
        <f>G300/F300*100</f>
        <v>75.3210778141526</v>
      </c>
    </row>
    <row r="301" spans="1:5" ht="15.75">
      <c r="A301" s="2"/>
      <c r="B301" s="28"/>
      <c r="C301" s="17"/>
      <c r="D301" s="30"/>
      <c r="E301" s="22" t="s">
        <v>72</v>
      </c>
    </row>
    <row r="302" spans="1:5" ht="15.75">
      <c r="A302" s="2"/>
      <c r="B302" s="28"/>
      <c r="C302" s="17"/>
      <c r="D302" s="30"/>
      <c r="E302" s="22" t="s">
        <v>131</v>
      </c>
    </row>
    <row r="303" spans="1:7" ht="15.75">
      <c r="A303" s="2"/>
      <c r="B303" s="28"/>
      <c r="C303" s="17"/>
      <c r="D303" s="30" t="s">
        <v>54</v>
      </c>
      <c r="E303" s="22" t="s">
        <v>77</v>
      </c>
      <c r="F303" s="61">
        <v>0</v>
      </c>
      <c r="G303" s="52">
        <v>5.62</v>
      </c>
    </row>
    <row r="304" spans="1:5" ht="15.75">
      <c r="A304" s="2"/>
      <c r="B304" s="28"/>
      <c r="C304" s="17"/>
      <c r="D304" s="30"/>
      <c r="E304" s="22" t="s">
        <v>78</v>
      </c>
    </row>
    <row r="305" spans="1:8" ht="15.75">
      <c r="A305" s="2"/>
      <c r="B305" s="28"/>
      <c r="C305" s="17">
        <v>85504</v>
      </c>
      <c r="D305" s="30"/>
      <c r="E305" s="22" t="s">
        <v>166</v>
      </c>
      <c r="F305" s="61">
        <f>SUM(F306:F314)</f>
        <v>9954.65</v>
      </c>
      <c r="G305" s="61">
        <f>SUM(G306:G314)</f>
        <v>9906.17</v>
      </c>
      <c r="H305" s="52">
        <f>G305/F305*100</f>
        <v>99.5129914160719</v>
      </c>
    </row>
    <row r="306" spans="1:8" ht="15.75">
      <c r="A306" s="2"/>
      <c r="B306" s="28"/>
      <c r="C306" s="17"/>
      <c r="D306" s="30" t="s">
        <v>70</v>
      </c>
      <c r="E306" s="22" t="s">
        <v>114</v>
      </c>
      <c r="F306" s="61">
        <v>17</v>
      </c>
      <c r="G306" s="52">
        <v>16.52</v>
      </c>
      <c r="H306" s="52">
        <f>G306/F306*100</f>
        <v>97.17647058823529</v>
      </c>
    </row>
    <row r="307" spans="1:5" ht="15.75">
      <c r="A307" s="2"/>
      <c r="B307" s="28"/>
      <c r="C307" s="17"/>
      <c r="D307" s="30"/>
      <c r="E307" s="22" t="s">
        <v>96</v>
      </c>
    </row>
    <row r="308" spans="1:5" ht="15.75">
      <c r="A308" s="2"/>
      <c r="B308" s="28"/>
      <c r="C308" s="17"/>
      <c r="D308" s="30"/>
      <c r="E308" s="22" t="s">
        <v>80</v>
      </c>
    </row>
    <row r="309" spans="1:8" ht="15.75">
      <c r="A309" s="2"/>
      <c r="B309" s="28"/>
      <c r="C309" s="17"/>
      <c r="D309" s="30" t="s">
        <v>48</v>
      </c>
      <c r="E309" s="22" t="s">
        <v>155</v>
      </c>
      <c r="F309" s="61">
        <v>3637.65</v>
      </c>
      <c r="G309" s="52">
        <v>3589.65</v>
      </c>
      <c r="H309" s="52">
        <f>G309/F309*100</f>
        <v>98.68046678487485</v>
      </c>
    </row>
    <row r="310" spans="1:5" ht="15.75">
      <c r="A310" s="2"/>
      <c r="B310" s="28"/>
      <c r="C310" s="17"/>
      <c r="D310" s="30"/>
      <c r="E310" s="22" t="s">
        <v>72</v>
      </c>
    </row>
    <row r="311" spans="1:5" ht="15.75">
      <c r="A311" s="2"/>
      <c r="B311" s="28"/>
      <c r="C311" s="17"/>
      <c r="D311" s="30"/>
      <c r="E311" s="22" t="s">
        <v>131</v>
      </c>
    </row>
    <row r="312" spans="1:8" ht="15.75">
      <c r="A312" s="2"/>
      <c r="B312" s="28"/>
      <c r="C312" s="17"/>
      <c r="D312" s="30" t="s">
        <v>224</v>
      </c>
      <c r="E312" s="22" t="s">
        <v>225</v>
      </c>
      <c r="F312" s="61">
        <v>6000</v>
      </c>
      <c r="G312" s="52">
        <v>6000</v>
      </c>
      <c r="H312" s="52">
        <f>G312/F312*100</f>
        <v>100</v>
      </c>
    </row>
    <row r="313" spans="1:5" ht="15.75">
      <c r="A313" s="2"/>
      <c r="B313" s="28"/>
      <c r="C313" s="17"/>
      <c r="D313" s="30"/>
      <c r="E313" s="22" t="s">
        <v>226</v>
      </c>
    </row>
    <row r="314" spans="1:8" ht="15.75">
      <c r="A314" s="2"/>
      <c r="B314" s="28"/>
      <c r="C314" s="17"/>
      <c r="D314" s="30" t="s">
        <v>71</v>
      </c>
      <c r="E314" s="22" t="s">
        <v>158</v>
      </c>
      <c r="F314" s="61">
        <v>300</v>
      </c>
      <c r="G314" s="52">
        <v>300</v>
      </c>
      <c r="H314" s="52">
        <f>G314/F314*100</f>
        <v>100</v>
      </c>
    </row>
    <row r="315" spans="1:5" ht="15.75">
      <c r="A315" s="2"/>
      <c r="B315" s="28"/>
      <c r="C315" s="17"/>
      <c r="D315" s="30"/>
      <c r="E315" s="22" t="s">
        <v>79</v>
      </c>
    </row>
    <row r="316" spans="1:5" ht="15.75">
      <c r="A316" s="2"/>
      <c r="B316" s="28"/>
      <c r="C316" s="17"/>
      <c r="D316" s="30"/>
      <c r="E316" s="22" t="s">
        <v>97</v>
      </c>
    </row>
    <row r="317" spans="1:8" ht="15.75">
      <c r="A317" s="2"/>
      <c r="B317" s="28"/>
      <c r="C317" s="17">
        <v>85508</v>
      </c>
      <c r="D317" s="30"/>
      <c r="E317" s="22" t="s">
        <v>186</v>
      </c>
      <c r="F317" s="61">
        <f>F318</f>
        <v>700</v>
      </c>
      <c r="G317" s="61">
        <f>G318</f>
        <v>707.7</v>
      </c>
      <c r="H317" s="52">
        <f>G317/F317*100</f>
        <v>101.10000000000001</v>
      </c>
    </row>
    <row r="318" spans="1:8" ht="15.75">
      <c r="A318" s="2"/>
      <c r="B318" s="28"/>
      <c r="C318" s="17"/>
      <c r="D318" s="30" t="s">
        <v>170</v>
      </c>
      <c r="E318" s="22" t="s">
        <v>171</v>
      </c>
      <c r="F318" s="61">
        <v>700</v>
      </c>
      <c r="G318" s="52">
        <v>707.7</v>
      </c>
      <c r="H318" s="52">
        <f>G318/F318*100</f>
        <v>101.10000000000001</v>
      </c>
    </row>
    <row r="319" spans="1:8" ht="15.75">
      <c r="A319" s="2"/>
      <c r="B319" s="28"/>
      <c r="C319" s="17">
        <v>85513</v>
      </c>
      <c r="D319" s="30"/>
      <c r="E319" s="22" t="s">
        <v>138</v>
      </c>
      <c r="F319" s="53">
        <f>F321</f>
        <v>128732</v>
      </c>
      <c r="G319" s="53">
        <f>G321</f>
        <v>124461.45</v>
      </c>
      <c r="H319" s="52">
        <f>G319/F319*100</f>
        <v>96.68260416990336</v>
      </c>
    </row>
    <row r="320" spans="1:5" ht="15.75">
      <c r="A320" s="2"/>
      <c r="B320" s="28"/>
      <c r="C320" s="17"/>
      <c r="D320" s="30"/>
      <c r="E320" s="22" t="s">
        <v>153</v>
      </c>
    </row>
    <row r="321" spans="1:8" ht="15.75">
      <c r="A321" s="2"/>
      <c r="B321" s="28"/>
      <c r="C321" s="16"/>
      <c r="D321" s="30" t="s">
        <v>48</v>
      </c>
      <c r="E321" s="22" t="s">
        <v>155</v>
      </c>
      <c r="F321" s="20">
        <v>128732</v>
      </c>
      <c r="G321" s="52">
        <v>124461.45</v>
      </c>
      <c r="H321" s="52">
        <f>G321/F321*100</f>
        <v>96.68260416990336</v>
      </c>
    </row>
    <row r="322" spans="1:6" ht="15.75">
      <c r="A322" s="2"/>
      <c r="B322" s="28"/>
      <c r="C322" s="16"/>
      <c r="D322" s="30"/>
      <c r="E322" s="22" t="s">
        <v>72</v>
      </c>
      <c r="F322" s="20"/>
    </row>
    <row r="323" spans="1:6" ht="15.75">
      <c r="A323" s="2"/>
      <c r="B323" s="28"/>
      <c r="C323" s="16"/>
      <c r="D323" s="30"/>
      <c r="E323" s="22" t="s">
        <v>120</v>
      </c>
      <c r="F323" s="20"/>
    </row>
    <row r="324" spans="1:8" ht="15.75">
      <c r="A324" s="2"/>
      <c r="B324" s="16"/>
      <c r="C324" s="17">
        <v>85516</v>
      </c>
      <c r="D324" s="30"/>
      <c r="E324" s="29" t="s">
        <v>154</v>
      </c>
      <c r="F324" s="53">
        <f>SUM(F325:F328)</f>
        <v>238816</v>
      </c>
      <c r="G324" s="53">
        <f>SUM(G325:G328)</f>
        <v>184833.88</v>
      </c>
      <c r="H324" s="52">
        <f>G324/F324*100</f>
        <v>77.39593662066193</v>
      </c>
    </row>
    <row r="325" spans="1:8" ht="15.75">
      <c r="A325" s="2"/>
      <c r="B325" s="16"/>
      <c r="C325" s="16"/>
      <c r="D325" s="30" t="s">
        <v>29</v>
      </c>
      <c r="E325" s="22" t="s">
        <v>15</v>
      </c>
      <c r="F325" s="20">
        <v>138816</v>
      </c>
      <c r="G325" s="52">
        <v>128583.26</v>
      </c>
      <c r="H325" s="52">
        <f>G325/F325*100</f>
        <v>92.62855866758875</v>
      </c>
    </row>
    <row r="326" spans="1:7" ht="15.75">
      <c r="A326" s="2"/>
      <c r="B326" s="16"/>
      <c r="C326" s="16"/>
      <c r="D326" s="30" t="s">
        <v>33</v>
      </c>
      <c r="E326" s="22" t="s">
        <v>103</v>
      </c>
      <c r="F326" s="20">
        <v>0</v>
      </c>
      <c r="G326" s="52">
        <v>0.62</v>
      </c>
    </row>
    <row r="327" spans="1:8" ht="15.75">
      <c r="A327" s="2"/>
      <c r="B327" s="16"/>
      <c r="C327" s="16"/>
      <c r="D327" s="30" t="s">
        <v>89</v>
      </c>
      <c r="E327" s="22" t="s">
        <v>157</v>
      </c>
      <c r="F327" s="20">
        <v>100000</v>
      </c>
      <c r="G327" s="52">
        <v>56250</v>
      </c>
      <c r="H327" s="52">
        <f>G327/F327*100</f>
        <v>56.25</v>
      </c>
    </row>
    <row r="328" spans="1:8" ht="15.75">
      <c r="A328" s="2"/>
      <c r="B328" s="59"/>
      <c r="C328" s="59"/>
      <c r="D328" s="33"/>
      <c r="E328" s="21" t="s">
        <v>134</v>
      </c>
      <c r="F328" s="64"/>
      <c r="G328" s="70"/>
      <c r="H328" s="70"/>
    </row>
    <row r="329" spans="1:8" ht="15.75">
      <c r="A329" s="2"/>
      <c r="B329" s="16">
        <v>900</v>
      </c>
      <c r="C329" s="16"/>
      <c r="D329" s="35"/>
      <c r="E329" s="58" t="s">
        <v>21</v>
      </c>
      <c r="F329" s="54">
        <f>F368+F330+F337+F364+F357+F371</f>
        <v>17300976</v>
      </c>
      <c r="G329" s="54">
        <f>G368+G330+G337+G364+G357+G371+G362+G375</f>
        <v>13692469.29</v>
      </c>
      <c r="H329" s="66">
        <f>G329/F329*100</f>
        <v>79.14275639709574</v>
      </c>
    </row>
    <row r="330" spans="1:8" ht="15.75">
      <c r="A330" s="2"/>
      <c r="B330" s="17"/>
      <c r="C330" s="17">
        <v>90002</v>
      </c>
      <c r="D330" s="30"/>
      <c r="E330" s="29" t="s">
        <v>139</v>
      </c>
      <c r="F330" s="53">
        <f>SUM(F331:F335)</f>
        <v>7554000</v>
      </c>
      <c r="G330" s="53">
        <f>SUM(G331:G336)</f>
        <v>7558802.26</v>
      </c>
      <c r="H330" s="52">
        <f>G330/F330*100</f>
        <v>100.06357241196717</v>
      </c>
    </row>
    <row r="331" spans="1:8" ht="15.75">
      <c r="A331" s="2"/>
      <c r="B331" s="17"/>
      <c r="C331" s="17"/>
      <c r="D331" s="30" t="s">
        <v>60</v>
      </c>
      <c r="E331" s="22" t="s">
        <v>62</v>
      </c>
      <c r="F331" s="61">
        <v>7550000</v>
      </c>
      <c r="G331" s="52">
        <v>7542645.66</v>
      </c>
      <c r="H331" s="52">
        <f>G331/F331*100</f>
        <v>99.90259152317881</v>
      </c>
    </row>
    <row r="332" spans="1:5" ht="15.75">
      <c r="A332" s="2"/>
      <c r="B332" s="17"/>
      <c r="C332" s="17"/>
      <c r="D332" s="30"/>
      <c r="E332" s="22" t="s">
        <v>61</v>
      </c>
    </row>
    <row r="333" spans="1:7" ht="15.75">
      <c r="A333" s="2"/>
      <c r="B333" s="17"/>
      <c r="C333" s="17"/>
      <c r="D333" s="30" t="s">
        <v>254</v>
      </c>
      <c r="E333" s="22" t="s">
        <v>255</v>
      </c>
      <c r="F333" s="61">
        <v>0</v>
      </c>
      <c r="G333" s="52">
        <v>900</v>
      </c>
    </row>
    <row r="334" spans="1:5" ht="15.75">
      <c r="A334" s="2"/>
      <c r="B334" s="17"/>
      <c r="C334" s="17"/>
      <c r="D334" s="30"/>
      <c r="E334" s="22" t="s">
        <v>58</v>
      </c>
    </row>
    <row r="335" spans="1:8" ht="15.75">
      <c r="A335" s="2"/>
      <c r="B335" s="17"/>
      <c r="C335" s="17"/>
      <c r="D335" s="30" t="s">
        <v>125</v>
      </c>
      <c r="E335" s="22" t="s">
        <v>135</v>
      </c>
      <c r="F335" s="61">
        <v>4000</v>
      </c>
      <c r="G335" s="52">
        <v>7239.6</v>
      </c>
      <c r="H335" s="52">
        <f>G335/F335*100</f>
        <v>180.99</v>
      </c>
    </row>
    <row r="336" spans="1:7" ht="15.75">
      <c r="A336" s="2"/>
      <c r="B336" s="17"/>
      <c r="C336" s="17"/>
      <c r="D336" s="30" t="s">
        <v>37</v>
      </c>
      <c r="E336" s="22" t="s">
        <v>109</v>
      </c>
      <c r="F336" s="61">
        <v>0</v>
      </c>
      <c r="G336" s="52">
        <v>8017</v>
      </c>
    </row>
    <row r="337" spans="1:8" ht="15.75">
      <c r="A337" s="2"/>
      <c r="B337" s="17"/>
      <c r="C337" s="17">
        <v>90004</v>
      </c>
      <c r="D337" s="30"/>
      <c r="E337" s="22" t="s">
        <v>147</v>
      </c>
      <c r="F337" s="52">
        <f>SUM(F340:F353)</f>
        <v>9544782</v>
      </c>
      <c r="G337" s="52">
        <f>SUM(G338:G353)</f>
        <v>6009956.22</v>
      </c>
      <c r="H337" s="52">
        <f>G337/F337*100</f>
        <v>62.96588251046488</v>
      </c>
    </row>
    <row r="338" spans="1:7" ht="15.75">
      <c r="A338" s="2"/>
      <c r="B338" s="17"/>
      <c r="C338" s="17"/>
      <c r="D338" s="30" t="s">
        <v>256</v>
      </c>
      <c r="E338" s="22" t="s">
        <v>257</v>
      </c>
      <c r="F338" s="52">
        <v>0</v>
      </c>
      <c r="G338" s="52">
        <v>10590.45</v>
      </c>
    </row>
    <row r="339" spans="1:7" ht="15.75">
      <c r="A339" s="2"/>
      <c r="B339" s="17"/>
      <c r="C339" s="17"/>
      <c r="D339" s="30" t="s">
        <v>258</v>
      </c>
      <c r="E339" s="22" t="s">
        <v>257</v>
      </c>
      <c r="F339" s="52">
        <v>0</v>
      </c>
      <c r="G339" s="52">
        <v>3530.15</v>
      </c>
    </row>
    <row r="340" spans="1:8" ht="15.75">
      <c r="A340" s="2"/>
      <c r="B340" s="17"/>
      <c r="C340" s="17"/>
      <c r="D340" s="30" t="s">
        <v>34</v>
      </c>
      <c r="E340" s="18" t="s">
        <v>20</v>
      </c>
      <c r="F340" s="52">
        <v>5000</v>
      </c>
      <c r="G340" s="52">
        <v>5000</v>
      </c>
      <c r="H340" s="52">
        <f>G340/F340*100</f>
        <v>100</v>
      </c>
    </row>
    <row r="341" spans="1:8" ht="15.75">
      <c r="A341" s="2"/>
      <c r="B341" s="17"/>
      <c r="C341" s="17"/>
      <c r="D341" s="30" t="s">
        <v>192</v>
      </c>
      <c r="E341" s="22" t="s">
        <v>160</v>
      </c>
      <c r="F341" s="52">
        <v>9000</v>
      </c>
      <c r="G341" s="52">
        <v>9000</v>
      </c>
      <c r="H341" s="52">
        <f>G341/F341*100</f>
        <v>100</v>
      </c>
    </row>
    <row r="342" spans="1:6" ht="15.75">
      <c r="A342" s="2"/>
      <c r="B342" s="17"/>
      <c r="C342" s="17"/>
      <c r="D342" s="30"/>
      <c r="E342" s="22" t="s">
        <v>144</v>
      </c>
      <c r="F342" s="52"/>
    </row>
    <row r="343" spans="1:6" ht="15.75">
      <c r="A343" s="2"/>
      <c r="B343" s="17"/>
      <c r="C343" s="17"/>
      <c r="D343" s="30"/>
      <c r="E343" s="22" t="s">
        <v>145</v>
      </c>
      <c r="F343" s="52"/>
    </row>
    <row r="344" spans="1:6" ht="15.75">
      <c r="A344" s="2"/>
      <c r="B344" s="17"/>
      <c r="C344" s="17"/>
      <c r="D344" s="30"/>
      <c r="E344" s="22" t="s">
        <v>146</v>
      </c>
      <c r="F344" s="52"/>
    </row>
    <row r="345" spans="1:8" ht="15.75">
      <c r="A345" s="2"/>
      <c r="B345" s="17"/>
      <c r="C345" s="17"/>
      <c r="D345" s="30" t="s">
        <v>193</v>
      </c>
      <c r="E345" s="22" t="s">
        <v>160</v>
      </c>
      <c r="F345" s="52">
        <v>1200</v>
      </c>
      <c r="G345" s="52">
        <v>1200</v>
      </c>
      <c r="H345" s="52">
        <f>G345/F345*100</f>
        <v>100</v>
      </c>
    </row>
    <row r="346" spans="1:6" ht="15.75">
      <c r="A346" s="2"/>
      <c r="B346" s="17"/>
      <c r="C346" s="17"/>
      <c r="D346" s="30"/>
      <c r="E346" s="22" t="s">
        <v>144</v>
      </c>
      <c r="F346" s="52"/>
    </row>
    <row r="347" spans="1:6" ht="15.75">
      <c r="A347" s="2"/>
      <c r="B347" s="17"/>
      <c r="C347" s="17"/>
      <c r="D347" s="30"/>
      <c r="E347" s="22" t="s">
        <v>145</v>
      </c>
      <c r="F347" s="52"/>
    </row>
    <row r="348" spans="1:6" ht="15.75">
      <c r="A348" s="2"/>
      <c r="B348" s="17"/>
      <c r="C348" s="17"/>
      <c r="D348" s="30"/>
      <c r="E348" s="22" t="s">
        <v>146</v>
      </c>
      <c r="F348" s="52"/>
    </row>
    <row r="349" spans="1:8" ht="15.75">
      <c r="A349" s="2"/>
      <c r="B349" s="17"/>
      <c r="C349" s="17"/>
      <c r="D349" s="30" t="s">
        <v>143</v>
      </c>
      <c r="E349" s="22" t="s">
        <v>160</v>
      </c>
      <c r="F349" s="61">
        <v>8408454</v>
      </c>
      <c r="G349" s="52">
        <v>5277031.45</v>
      </c>
      <c r="H349" s="52">
        <f>G349/F349*100</f>
        <v>62.75864088689788</v>
      </c>
    </row>
    <row r="350" spans="1:5" ht="15.75">
      <c r="A350" s="2"/>
      <c r="B350" s="17"/>
      <c r="C350" s="17"/>
      <c r="D350" s="30"/>
      <c r="E350" s="22" t="s">
        <v>144</v>
      </c>
    </row>
    <row r="351" spans="1:5" ht="15.75">
      <c r="A351" s="2"/>
      <c r="B351" s="17"/>
      <c r="C351" s="17"/>
      <c r="D351" s="30"/>
      <c r="E351" s="22" t="s">
        <v>145</v>
      </c>
    </row>
    <row r="352" spans="1:5" ht="15.75">
      <c r="A352" s="2"/>
      <c r="B352" s="17"/>
      <c r="C352" s="17"/>
      <c r="D352" s="30"/>
      <c r="E352" s="22" t="s">
        <v>146</v>
      </c>
    </row>
    <row r="353" spans="1:8" ht="15.75">
      <c r="A353" s="2"/>
      <c r="B353" s="17"/>
      <c r="C353" s="17"/>
      <c r="D353" s="30" t="s">
        <v>148</v>
      </c>
      <c r="E353" s="22" t="s">
        <v>160</v>
      </c>
      <c r="F353" s="61">
        <v>1121128</v>
      </c>
      <c r="G353" s="52">
        <v>703604.17</v>
      </c>
      <c r="H353" s="52">
        <f>G353/F353*100</f>
        <v>62.758594023162395</v>
      </c>
    </row>
    <row r="354" spans="1:5" ht="15.75">
      <c r="A354" s="2"/>
      <c r="B354" s="17"/>
      <c r="C354" s="17"/>
      <c r="D354" s="30"/>
      <c r="E354" s="22" t="s">
        <v>144</v>
      </c>
    </row>
    <row r="355" spans="1:5" ht="15.75">
      <c r="A355" s="2"/>
      <c r="B355" s="17"/>
      <c r="C355" s="17"/>
      <c r="D355" s="30"/>
      <c r="E355" s="22" t="s">
        <v>145</v>
      </c>
    </row>
    <row r="356" spans="1:5" ht="15.75">
      <c r="A356" s="2"/>
      <c r="B356" s="17"/>
      <c r="C356" s="17"/>
      <c r="D356" s="30"/>
      <c r="E356" s="22" t="s">
        <v>146</v>
      </c>
    </row>
    <row r="357" spans="1:8" ht="15.75">
      <c r="A357" s="2"/>
      <c r="B357" s="17"/>
      <c r="C357" s="17">
        <v>90005</v>
      </c>
      <c r="D357" s="30"/>
      <c r="E357" s="22" t="s">
        <v>203</v>
      </c>
      <c r="F357" s="61">
        <f>F359</f>
        <v>24500</v>
      </c>
      <c r="G357" s="61">
        <f>SUM(G358:G360)</f>
        <v>13163.65</v>
      </c>
      <c r="H357" s="52">
        <f>G357/F357*100</f>
        <v>53.729183673469386</v>
      </c>
    </row>
    <row r="358" spans="1:7" ht="15.75">
      <c r="A358" s="2"/>
      <c r="B358" s="17"/>
      <c r="C358" s="17"/>
      <c r="D358" s="30" t="s">
        <v>34</v>
      </c>
      <c r="E358" s="18" t="s">
        <v>20</v>
      </c>
      <c r="F358" s="61">
        <v>0</v>
      </c>
      <c r="G358" s="61">
        <v>1300</v>
      </c>
    </row>
    <row r="359" spans="1:8" ht="15.75">
      <c r="A359" s="2"/>
      <c r="B359" s="17"/>
      <c r="C359" s="17"/>
      <c r="D359" s="30" t="s">
        <v>204</v>
      </c>
      <c r="E359" s="22" t="s">
        <v>205</v>
      </c>
      <c r="F359" s="61">
        <v>24500</v>
      </c>
      <c r="G359" s="52">
        <v>11863.65</v>
      </c>
      <c r="H359" s="52">
        <f>G359/F359*100</f>
        <v>48.42306122448979</v>
      </c>
    </row>
    <row r="360" spans="1:5" ht="15.75">
      <c r="A360" s="2"/>
      <c r="B360" s="17"/>
      <c r="C360" s="17"/>
      <c r="D360" s="30"/>
      <c r="E360" s="22" t="s">
        <v>206</v>
      </c>
    </row>
    <row r="361" spans="1:5" ht="15.75">
      <c r="A361" s="2"/>
      <c r="B361" s="17"/>
      <c r="C361" s="17"/>
      <c r="D361" s="30"/>
      <c r="E361" s="22" t="s">
        <v>207</v>
      </c>
    </row>
    <row r="362" spans="1:7" ht="15.75">
      <c r="A362" s="2"/>
      <c r="B362" s="17"/>
      <c r="C362" s="17">
        <v>90013</v>
      </c>
      <c r="D362" s="30"/>
      <c r="E362" s="22" t="s">
        <v>259</v>
      </c>
      <c r="F362" s="61">
        <v>0</v>
      </c>
      <c r="G362" s="52">
        <f>G363</f>
        <v>0.01</v>
      </c>
    </row>
    <row r="363" spans="1:7" ht="15.75">
      <c r="A363" s="2"/>
      <c r="B363" s="17"/>
      <c r="C363" s="17"/>
      <c r="D363" s="30" t="s">
        <v>260</v>
      </c>
      <c r="E363" s="22" t="s">
        <v>261</v>
      </c>
      <c r="F363" s="61">
        <v>0</v>
      </c>
      <c r="G363" s="52">
        <v>0.01</v>
      </c>
    </row>
    <row r="364" spans="1:8" ht="15.75">
      <c r="A364" s="2"/>
      <c r="B364" s="17"/>
      <c r="C364" s="17">
        <v>90015</v>
      </c>
      <c r="D364" s="30"/>
      <c r="E364" s="22" t="s">
        <v>184</v>
      </c>
      <c r="F364" s="61">
        <f>F366</f>
        <v>10544</v>
      </c>
      <c r="G364" s="61">
        <f>SUM(G365:G367)</f>
        <v>12675.650000000001</v>
      </c>
      <c r="H364" s="52">
        <f>G364/F364*100</f>
        <v>120.21671092564492</v>
      </c>
    </row>
    <row r="365" spans="1:7" ht="15.75">
      <c r="A365" s="2"/>
      <c r="B365" s="17"/>
      <c r="C365" s="17"/>
      <c r="D365" s="30" t="s">
        <v>239</v>
      </c>
      <c r="E365" s="22" t="s">
        <v>257</v>
      </c>
      <c r="F365" s="61">
        <v>0</v>
      </c>
      <c r="G365" s="61">
        <v>864.28</v>
      </c>
    </row>
    <row r="366" spans="1:8" ht="15.75">
      <c r="A366" s="2"/>
      <c r="B366" s="17"/>
      <c r="C366" s="17"/>
      <c r="D366" s="30" t="s">
        <v>170</v>
      </c>
      <c r="E366" s="22" t="s">
        <v>171</v>
      </c>
      <c r="F366" s="61">
        <v>10544</v>
      </c>
      <c r="G366" s="52">
        <v>10544.27</v>
      </c>
      <c r="H366" s="52">
        <f>G366/F366*100</f>
        <v>100.00256069802731</v>
      </c>
    </row>
    <row r="367" spans="1:7" ht="15.75">
      <c r="A367" s="2"/>
      <c r="B367" s="17"/>
      <c r="C367" s="17"/>
      <c r="D367" s="30" t="s">
        <v>196</v>
      </c>
      <c r="E367" s="22" t="s">
        <v>197</v>
      </c>
      <c r="F367" s="61">
        <v>0</v>
      </c>
      <c r="G367" s="52">
        <v>1267.1</v>
      </c>
    </row>
    <row r="368" spans="1:8" ht="15.75">
      <c r="A368" s="2"/>
      <c r="B368" s="17"/>
      <c r="C368" s="17">
        <v>90019</v>
      </c>
      <c r="D368" s="30"/>
      <c r="E368" s="29" t="s">
        <v>81</v>
      </c>
      <c r="F368" s="53">
        <f>SUM(F370:F370)</f>
        <v>80000</v>
      </c>
      <c r="G368" s="53">
        <f>SUM(G370:G370)</f>
        <v>40929.6</v>
      </c>
      <c r="H368" s="52">
        <f aca="true" t="shared" si="2" ref="H368:H391">G368/F368*100</f>
        <v>51.162</v>
      </c>
    </row>
    <row r="369" spans="1:6" ht="15.75">
      <c r="A369" s="2"/>
      <c r="B369" s="17"/>
      <c r="C369" s="17"/>
      <c r="D369" s="30"/>
      <c r="E369" s="29" t="s">
        <v>82</v>
      </c>
      <c r="F369" s="20"/>
    </row>
    <row r="370" spans="1:8" ht="15.75">
      <c r="A370" s="2"/>
      <c r="B370" s="17"/>
      <c r="C370" s="17"/>
      <c r="D370" s="30" t="s">
        <v>35</v>
      </c>
      <c r="E370" s="22" t="s">
        <v>67</v>
      </c>
      <c r="F370" s="20">
        <v>80000</v>
      </c>
      <c r="G370" s="52">
        <v>40929.6</v>
      </c>
      <c r="H370" s="52">
        <f t="shared" si="2"/>
        <v>51.162</v>
      </c>
    </row>
    <row r="371" spans="1:8" ht="15.75">
      <c r="A371" s="2"/>
      <c r="B371" s="17"/>
      <c r="C371" s="17">
        <v>90026</v>
      </c>
      <c r="D371" s="30"/>
      <c r="E371" s="22" t="s">
        <v>266</v>
      </c>
      <c r="F371" s="20">
        <f>F372</f>
        <v>87150</v>
      </c>
      <c r="G371" s="20">
        <f>G372</f>
        <v>55790</v>
      </c>
      <c r="H371" s="52">
        <f t="shared" si="2"/>
        <v>64.01606425702812</v>
      </c>
    </row>
    <row r="372" spans="1:8" ht="15.75">
      <c r="A372" s="2"/>
      <c r="B372" s="17"/>
      <c r="C372" s="17"/>
      <c r="D372" s="30" t="s">
        <v>204</v>
      </c>
      <c r="E372" s="22" t="s">
        <v>205</v>
      </c>
      <c r="F372" s="20">
        <v>87150</v>
      </c>
      <c r="G372" s="52">
        <v>55790</v>
      </c>
      <c r="H372" s="52">
        <f t="shared" si="2"/>
        <v>64.01606425702812</v>
      </c>
    </row>
    <row r="373" spans="1:8" ht="15.75">
      <c r="A373" s="2"/>
      <c r="B373" s="17"/>
      <c r="C373" s="17"/>
      <c r="D373" s="30"/>
      <c r="E373" s="22" t="s">
        <v>267</v>
      </c>
      <c r="F373" s="20"/>
      <c r="G373" s="53"/>
      <c r="H373" s="53"/>
    </row>
    <row r="374" spans="1:8" ht="15.75">
      <c r="A374" s="2"/>
      <c r="B374" s="17"/>
      <c r="C374" s="17"/>
      <c r="D374" s="30"/>
      <c r="E374" s="22" t="s">
        <v>207</v>
      </c>
      <c r="F374" s="20"/>
      <c r="G374" s="53"/>
      <c r="H374" s="53"/>
    </row>
    <row r="375" spans="1:8" ht="15.75">
      <c r="A375" s="2"/>
      <c r="B375" s="17"/>
      <c r="C375" s="17">
        <v>90095</v>
      </c>
      <c r="D375" s="30"/>
      <c r="E375" s="22" t="s">
        <v>174</v>
      </c>
      <c r="F375" s="20">
        <v>0</v>
      </c>
      <c r="G375" s="53">
        <f>G376</f>
        <v>1151.9</v>
      </c>
      <c r="H375" s="53"/>
    </row>
    <row r="376" spans="1:8" ht="15.75">
      <c r="A376" s="2"/>
      <c r="B376" s="12"/>
      <c r="C376" s="12"/>
      <c r="D376" s="33" t="s">
        <v>196</v>
      </c>
      <c r="E376" s="21" t="s">
        <v>197</v>
      </c>
      <c r="F376" s="64">
        <v>0</v>
      </c>
      <c r="G376" s="70">
        <v>1151.9</v>
      </c>
      <c r="H376" s="70"/>
    </row>
    <row r="377" spans="1:8" s="51" customFormat="1" ht="15.75">
      <c r="A377" s="50"/>
      <c r="B377" s="16">
        <v>921</v>
      </c>
      <c r="C377" s="16"/>
      <c r="D377" s="35"/>
      <c r="E377" s="24" t="s">
        <v>141</v>
      </c>
      <c r="F377" s="54">
        <f>F378</f>
        <v>525792</v>
      </c>
      <c r="G377" s="54">
        <f>G378</f>
        <v>525790.13</v>
      </c>
      <c r="H377" s="66">
        <f t="shared" si="2"/>
        <v>99.9996443460532</v>
      </c>
    </row>
    <row r="378" spans="1:8" ht="15.75">
      <c r="A378" s="2"/>
      <c r="B378" s="17"/>
      <c r="C378" s="17">
        <v>92118</v>
      </c>
      <c r="D378" s="30"/>
      <c r="E378" s="22" t="s">
        <v>142</v>
      </c>
      <c r="F378" s="53">
        <f>F379</f>
        <v>525792</v>
      </c>
      <c r="G378" s="53">
        <f>G379</f>
        <v>525790.13</v>
      </c>
      <c r="H378" s="52">
        <f t="shared" si="2"/>
        <v>99.9996443460532</v>
      </c>
    </row>
    <row r="379" spans="1:8" ht="15.75">
      <c r="A379" s="2"/>
      <c r="B379" s="17"/>
      <c r="C379" s="17"/>
      <c r="D379" s="30" t="s">
        <v>143</v>
      </c>
      <c r="E379" s="22" t="s">
        <v>160</v>
      </c>
      <c r="F379" s="61">
        <v>525792</v>
      </c>
      <c r="G379" s="52">
        <v>525790.13</v>
      </c>
      <c r="H379" s="52">
        <f t="shared" si="2"/>
        <v>99.9996443460532</v>
      </c>
    </row>
    <row r="380" spans="1:5" ht="15.75">
      <c r="A380" s="2"/>
      <c r="B380" s="17"/>
      <c r="C380" s="17"/>
      <c r="D380" s="30"/>
      <c r="E380" s="22" t="s">
        <v>144</v>
      </c>
    </row>
    <row r="381" spans="1:5" ht="15.75">
      <c r="A381" s="2"/>
      <c r="B381" s="17"/>
      <c r="C381" s="17"/>
      <c r="D381" s="30"/>
      <c r="E381" s="22" t="s">
        <v>145</v>
      </c>
    </row>
    <row r="382" spans="1:8" ht="15.75">
      <c r="A382" s="2"/>
      <c r="B382" s="12"/>
      <c r="C382" s="12"/>
      <c r="D382" s="33"/>
      <c r="E382" s="21" t="s">
        <v>146</v>
      </c>
      <c r="F382" s="64"/>
      <c r="G382" s="70"/>
      <c r="H382" s="70"/>
    </row>
    <row r="383" spans="2:8" ht="15.75">
      <c r="B383" s="16">
        <v>926</v>
      </c>
      <c r="C383" s="16"/>
      <c r="D383" s="35"/>
      <c r="E383" s="24" t="s">
        <v>87</v>
      </c>
      <c r="F383" s="54">
        <f>F384</f>
        <v>1171074</v>
      </c>
      <c r="G383" s="54">
        <f>G384+G392</f>
        <v>941271.39</v>
      </c>
      <c r="H383" s="66">
        <f t="shared" si="2"/>
        <v>80.3767644060068</v>
      </c>
    </row>
    <row r="384" spans="3:8" ht="15.75">
      <c r="C384" s="17">
        <v>92604</v>
      </c>
      <c r="E384" s="7" t="s">
        <v>8</v>
      </c>
      <c r="F384" s="53">
        <f>SUM(F385:F391)</f>
        <v>1171074</v>
      </c>
      <c r="G384" s="53">
        <f>SUM(G385:G391)</f>
        <v>941245.6</v>
      </c>
      <c r="H384" s="52">
        <f t="shared" si="2"/>
        <v>80.37456215405687</v>
      </c>
    </row>
    <row r="385" spans="3:8" ht="15.75">
      <c r="C385" s="17"/>
      <c r="D385" s="30" t="s">
        <v>31</v>
      </c>
      <c r="E385" s="22" t="s">
        <v>99</v>
      </c>
      <c r="F385" s="61">
        <v>89500</v>
      </c>
      <c r="G385" s="52">
        <v>137226.29</v>
      </c>
      <c r="H385" s="52">
        <f t="shared" si="2"/>
        <v>153.32546368715086</v>
      </c>
    </row>
    <row r="386" spans="3:5" ht="15.75">
      <c r="C386" s="17"/>
      <c r="D386" s="30"/>
      <c r="E386" s="22" t="s">
        <v>86</v>
      </c>
    </row>
    <row r="387" spans="2:5" ht="15.75">
      <c r="B387" s="1"/>
      <c r="C387" s="17"/>
      <c r="D387" s="30"/>
      <c r="E387" s="22" t="s">
        <v>51</v>
      </c>
    </row>
    <row r="388" spans="2:8" ht="15.75">
      <c r="B388" s="1"/>
      <c r="C388" s="17"/>
      <c r="D388" s="30" t="s">
        <v>29</v>
      </c>
      <c r="E388" s="22" t="s">
        <v>15</v>
      </c>
      <c r="F388" s="61">
        <v>838604</v>
      </c>
      <c r="G388" s="52">
        <v>556256.45</v>
      </c>
      <c r="H388" s="52">
        <f t="shared" si="2"/>
        <v>66.33124215958902</v>
      </c>
    </row>
    <row r="389" spans="2:7" ht="15.75">
      <c r="B389" s="1"/>
      <c r="C389" s="17"/>
      <c r="D389" s="30" t="s">
        <v>196</v>
      </c>
      <c r="E389" s="22" t="s">
        <v>197</v>
      </c>
      <c r="F389" s="61">
        <v>0</v>
      </c>
      <c r="G389" s="52">
        <v>309.07</v>
      </c>
    </row>
    <row r="390" spans="2:7" ht="15.75">
      <c r="B390" s="1"/>
      <c r="C390" s="17"/>
      <c r="D390" s="30" t="s">
        <v>170</v>
      </c>
      <c r="E390" s="22" t="s">
        <v>171</v>
      </c>
      <c r="F390" s="61">
        <v>0</v>
      </c>
      <c r="G390" s="52">
        <v>4483.77</v>
      </c>
    </row>
    <row r="391" spans="2:8" ht="15.75">
      <c r="B391" s="6"/>
      <c r="D391" s="30" t="s">
        <v>34</v>
      </c>
      <c r="E391" s="18" t="s">
        <v>20</v>
      </c>
      <c r="F391" s="61">
        <v>242970</v>
      </c>
      <c r="G391" s="52">
        <v>242970.02</v>
      </c>
      <c r="H391" s="52">
        <f t="shared" si="2"/>
        <v>100.00000823146891</v>
      </c>
    </row>
    <row r="392" spans="2:7" ht="15.75">
      <c r="B392" s="6"/>
      <c r="C392" s="30">
        <v>92605</v>
      </c>
      <c r="D392" s="30"/>
      <c r="E392" s="22" t="s">
        <v>262</v>
      </c>
      <c r="F392" s="61">
        <v>0</v>
      </c>
      <c r="G392" s="52">
        <f>G393</f>
        <v>25.79</v>
      </c>
    </row>
    <row r="393" spans="2:7" ht="15.75">
      <c r="B393" s="6"/>
      <c r="D393" s="30" t="s">
        <v>170</v>
      </c>
      <c r="E393" s="22" t="s">
        <v>171</v>
      </c>
      <c r="F393" s="61">
        <v>0</v>
      </c>
      <c r="G393" s="52">
        <v>25.79</v>
      </c>
    </row>
    <row r="394" spans="2:5" ht="15.75">
      <c r="B394" s="6"/>
      <c r="D394" s="30"/>
      <c r="E394" s="22"/>
    </row>
    <row r="395" spans="2:5" ht="15.75">
      <c r="B395" s="6"/>
      <c r="D395" s="30"/>
      <c r="E395" s="22"/>
    </row>
    <row r="396" spans="2:5" ht="15.75">
      <c r="B396" s="6"/>
      <c r="D396" s="30"/>
      <c r="E396" s="22"/>
    </row>
    <row r="397" spans="2:5" ht="15.75">
      <c r="B397" s="6"/>
      <c r="D397" s="30"/>
      <c r="E397" s="22"/>
    </row>
    <row r="398" spans="2:5" ht="15.75">
      <c r="B398" s="6"/>
      <c r="D398" s="30"/>
      <c r="E398" s="22"/>
    </row>
    <row r="399" spans="2:5" ht="15.75">
      <c r="B399" s="6"/>
      <c r="D399" s="30"/>
      <c r="E399" s="22"/>
    </row>
    <row r="400" spans="2:5" ht="15.75">
      <c r="B400" s="6"/>
      <c r="D400" s="30"/>
      <c r="E400" s="22"/>
    </row>
    <row r="401" spans="2:5" ht="15.75">
      <c r="B401" s="6"/>
      <c r="D401" s="30"/>
      <c r="E401" s="22"/>
    </row>
    <row r="402" spans="2:5" ht="15.75">
      <c r="B402" s="6"/>
      <c r="D402" s="30"/>
      <c r="E402" s="22"/>
    </row>
    <row r="403" spans="2:5" ht="15.75">
      <c r="B403" s="6"/>
      <c r="D403" s="30"/>
      <c r="E403" s="22"/>
    </row>
    <row r="404" spans="2:5" ht="15.75">
      <c r="B404" s="6"/>
      <c r="D404" s="30"/>
      <c r="E404" s="22"/>
    </row>
    <row r="405" spans="2:5" ht="15.75">
      <c r="B405" s="6"/>
      <c r="D405" s="30"/>
      <c r="E405" s="22"/>
    </row>
    <row r="406" spans="2:5" ht="15.75">
      <c r="B406" s="6"/>
      <c r="D406" s="30"/>
      <c r="E406" s="22"/>
    </row>
    <row r="407" spans="2:5" ht="15.75">
      <c r="B407" s="6"/>
      <c r="D407" s="30"/>
      <c r="E407" s="22"/>
    </row>
    <row r="408" spans="2:5" ht="15.75">
      <c r="B408" s="6"/>
      <c r="D408" s="30"/>
      <c r="E408" s="22"/>
    </row>
    <row r="409" spans="2:5" ht="15.75">
      <c r="B409" s="6"/>
      <c r="D409" s="30"/>
      <c r="E409" s="22"/>
    </row>
    <row r="410" spans="2:5" ht="15.75">
      <c r="B410" s="6"/>
      <c r="D410" s="30"/>
      <c r="E410" s="22"/>
    </row>
    <row r="411" spans="2:5" ht="15.75">
      <c r="B411" s="6"/>
      <c r="D411" s="30"/>
      <c r="E411" s="22"/>
    </row>
    <row r="412" spans="2:5" ht="15.75">
      <c r="B412" s="6"/>
      <c r="D412" s="30"/>
      <c r="E412" s="22"/>
    </row>
    <row r="413" spans="2:5" ht="15.75">
      <c r="B413" s="6"/>
      <c r="D413" s="30"/>
      <c r="E413" s="22"/>
    </row>
    <row r="414" spans="2:5" ht="15.75">
      <c r="B414" s="6"/>
      <c r="D414" s="30"/>
      <c r="E414" s="22"/>
    </row>
    <row r="415" spans="2:5" ht="15.75">
      <c r="B415" s="6"/>
      <c r="D415" s="30"/>
      <c r="E415" s="22"/>
    </row>
    <row r="416" spans="2:5" ht="15.75">
      <c r="B416" s="6"/>
      <c r="D416" s="30"/>
      <c r="E416" s="22"/>
    </row>
    <row r="417" spans="2:5" ht="15.75">
      <c r="B417" s="6"/>
      <c r="D417" s="30"/>
      <c r="E417" s="22"/>
    </row>
    <row r="418" spans="2:5" ht="15.75">
      <c r="B418" s="6"/>
      <c r="D418" s="30"/>
      <c r="E418" s="22"/>
    </row>
    <row r="419" spans="2:5" ht="15.75">
      <c r="B419" s="6"/>
      <c r="D419" s="30"/>
      <c r="E419" s="22"/>
    </row>
    <row r="420" spans="2:5" ht="15.75">
      <c r="B420" s="6"/>
      <c r="D420" s="30"/>
      <c r="E420" s="22"/>
    </row>
    <row r="421" spans="2:5" ht="15.75">
      <c r="B421" s="6"/>
      <c r="D421" s="30"/>
      <c r="E421" s="22"/>
    </row>
    <row r="422" spans="2:5" ht="15.75">
      <c r="B422" s="6"/>
      <c r="D422" s="30"/>
      <c r="E422" s="22"/>
    </row>
    <row r="423" spans="2:5" ht="15.75">
      <c r="B423" s="6"/>
      <c r="D423" s="30"/>
      <c r="E423" s="22"/>
    </row>
    <row r="424" spans="2:5" ht="15.75">
      <c r="B424" s="6"/>
      <c r="D424" s="30"/>
      <c r="E424" s="22"/>
    </row>
    <row r="425" spans="2:5" ht="15.75">
      <c r="B425" s="6"/>
      <c r="D425" s="30"/>
      <c r="E425" s="22"/>
    </row>
    <row r="426" spans="2:5" ht="15.75">
      <c r="B426" s="6"/>
      <c r="D426" s="30"/>
      <c r="E426" s="22"/>
    </row>
    <row r="427" spans="2:5" ht="15.75">
      <c r="B427" s="6"/>
      <c r="D427" s="30"/>
      <c r="E427" s="22"/>
    </row>
    <row r="428" spans="2:5" ht="15.75">
      <c r="B428" s="6"/>
      <c r="D428" s="30"/>
      <c r="E428" s="22"/>
    </row>
    <row r="429" spans="2:5" ht="15.75">
      <c r="B429" s="6"/>
      <c r="D429" s="30"/>
      <c r="E429" s="22"/>
    </row>
    <row r="430" spans="2:5" ht="15.75">
      <c r="B430" s="6"/>
      <c r="D430" s="30"/>
      <c r="E430" s="22"/>
    </row>
    <row r="431" spans="2:5" ht="15.75">
      <c r="B431" s="6"/>
      <c r="D431" s="30"/>
      <c r="E431" s="22"/>
    </row>
    <row r="432" spans="2:5" ht="15.75">
      <c r="B432" s="6"/>
      <c r="D432" s="30"/>
      <c r="E432" s="22"/>
    </row>
    <row r="433" spans="2:5" ht="15.75">
      <c r="B433" s="6"/>
      <c r="D433" s="30"/>
      <c r="E433" s="22"/>
    </row>
    <row r="434" spans="2:5" ht="15.75">
      <c r="B434" s="6"/>
      <c r="D434" s="30"/>
      <c r="E434" s="22"/>
    </row>
    <row r="435" spans="2:5" ht="15.75">
      <c r="B435" s="6"/>
      <c r="D435" s="30"/>
      <c r="E435" s="22"/>
    </row>
    <row r="436" spans="2:5" ht="15.75">
      <c r="B436" s="6"/>
      <c r="D436" s="30"/>
      <c r="E436" s="22"/>
    </row>
    <row r="437" spans="2:5" ht="15.75">
      <c r="B437" s="6"/>
      <c r="D437" s="30"/>
      <c r="E437" s="22"/>
    </row>
    <row r="438" spans="2:5" ht="15.75">
      <c r="B438" s="6"/>
      <c r="D438" s="30"/>
      <c r="E438" s="22"/>
    </row>
    <row r="439" spans="2:5" ht="15.75">
      <c r="B439" s="6"/>
      <c r="D439" s="30"/>
      <c r="E439" s="22"/>
    </row>
    <row r="440" spans="2:5" ht="15.75">
      <c r="B440" s="6"/>
      <c r="D440" s="30"/>
      <c r="E440" s="22"/>
    </row>
    <row r="441" spans="2:5" ht="15.75">
      <c r="B441" s="6"/>
      <c r="D441" s="30"/>
      <c r="E441" s="22"/>
    </row>
    <row r="442" spans="2:5" ht="15.75">
      <c r="B442" s="6"/>
      <c r="D442" s="30"/>
      <c r="E442" s="22"/>
    </row>
    <row r="443" spans="2:5" ht="15.75">
      <c r="B443" s="6"/>
      <c r="D443" s="30"/>
      <c r="E443" s="22"/>
    </row>
    <row r="444" spans="2:5" ht="15.75">
      <c r="B444" s="6"/>
      <c r="D444" s="30"/>
      <c r="E444" s="22"/>
    </row>
    <row r="445" spans="2:5" ht="15.75">
      <c r="B445" s="6"/>
      <c r="D445" s="30"/>
      <c r="E445" s="22"/>
    </row>
    <row r="446" spans="2:5" ht="15.75">
      <c r="B446" s="6"/>
      <c r="D446" s="30"/>
      <c r="E446" s="22"/>
    </row>
    <row r="447" spans="2:5" ht="15.75">
      <c r="B447" s="6"/>
      <c r="D447" s="30"/>
      <c r="E447" s="22"/>
    </row>
    <row r="448" spans="2:5" ht="15.75">
      <c r="B448" s="6"/>
      <c r="D448" s="30"/>
      <c r="E448" s="22"/>
    </row>
    <row r="449" spans="2:5" ht="15.75">
      <c r="B449" s="6"/>
      <c r="D449" s="30"/>
      <c r="E449" s="22"/>
    </row>
    <row r="450" spans="2:5" ht="15.75">
      <c r="B450" s="6"/>
      <c r="D450" s="30"/>
      <c r="E450" s="22"/>
    </row>
    <row r="451" spans="2:5" ht="15.75">
      <c r="B451" s="6"/>
      <c r="D451" s="30"/>
      <c r="E451" s="22"/>
    </row>
    <row r="452" spans="2:5" ht="15.75">
      <c r="B452" s="6"/>
      <c r="D452" s="30"/>
      <c r="E452" s="22"/>
    </row>
    <row r="453" spans="2:5" ht="15.75">
      <c r="B453" s="6"/>
      <c r="D453" s="30"/>
      <c r="E453" s="22"/>
    </row>
    <row r="454" spans="2:5" ht="15.75">
      <c r="B454" s="6"/>
      <c r="D454" s="30"/>
      <c r="E454" s="22"/>
    </row>
    <row r="455" spans="2:5" ht="15.75">
      <c r="B455" s="6"/>
      <c r="D455" s="30"/>
      <c r="E455" s="22"/>
    </row>
    <row r="456" spans="2:5" ht="15.75">
      <c r="B456" s="6"/>
      <c r="D456" s="30"/>
      <c r="E456" s="22"/>
    </row>
    <row r="457" spans="2:5" ht="15.75">
      <c r="B457" s="6"/>
      <c r="D457" s="30"/>
      <c r="E457" s="22"/>
    </row>
    <row r="458" spans="2:5" ht="15.75">
      <c r="B458" s="6"/>
      <c r="D458" s="30"/>
      <c r="E458" s="22"/>
    </row>
    <row r="459" spans="2:5" ht="15.75">
      <c r="B459" s="6"/>
      <c r="D459" s="30"/>
      <c r="E459" s="22"/>
    </row>
    <row r="460" spans="2:5" ht="15.75">
      <c r="B460" s="6"/>
      <c r="D460" s="30"/>
      <c r="E460" s="22"/>
    </row>
    <row r="461" spans="2:5" ht="15.75">
      <c r="B461" s="6"/>
      <c r="D461" s="30"/>
      <c r="E461" s="22"/>
    </row>
    <row r="462" spans="2:5" ht="15.75">
      <c r="B462" s="6"/>
      <c r="D462" s="30"/>
      <c r="E462" s="22"/>
    </row>
    <row r="463" spans="2:5" ht="15.75">
      <c r="B463" s="6"/>
      <c r="D463" s="30"/>
      <c r="E463" s="22"/>
    </row>
    <row r="464" spans="2:5" ht="15.75">
      <c r="B464" s="6"/>
      <c r="D464" s="30"/>
      <c r="E464" s="22"/>
    </row>
    <row r="465" spans="2:5" ht="15.75">
      <c r="B465" s="6"/>
      <c r="D465" s="30"/>
      <c r="E465" s="22"/>
    </row>
    <row r="466" spans="2:5" ht="15.75">
      <c r="B466" s="6"/>
      <c r="D466" s="30"/>
      <c r="E466" s="22"/>
    </row>
    <row r="467" spans="2:5" ht="15.75">
      <c r="B467" s="6"/>
      <c r="D467" s="30"/>
      <c r="E467" s="22"/>
    </row>
    <row r="468" spans="2:5" ht="15.75">
      <c r="B468" s="6"/>
      <c r="D468" s="30"/>
      <c r="E468" s="22"/>
    </row>
    <row r="469" spans="2:5" ht="15.75">
      <c r="B469" s="6"/>
      <c r="D469" s="30"/>
      <c r="E469" s="22"/>
    </row>
    <row r="470" spans="2:5" ht="15.75">
      <c r="B470" s="6"/>
      <c r="D470" s="30"/>
      <c r="E470" s="22"/>
    </row>
    <row r="471" spans="2:5" ht="15.75">
      <c r="B471" s="6"/>
      <c r="D471" s="30"/>
      <c r="E471" s="22"/>
    </row>
    <row r="472" spans="2:5" ht="15.75">
      <c r="B472" s="6"/>
      <c r="D472" s="30"/>
      <c r="E472" s="22"/>
    </row>
    <row r="473" spans="2:5" ht="15.75">
      <c r="B473" s="6"/>
      <c r="D473" s="30"/>
      <c r="E473" s="22"/>
    </row>
    <row r="474" spans="2:5" ht="15.75">
      <c r="B474" s="6"/>
      <c r="D474" s="30"/>
      <c r="E474" s="22"/>
    </row>
    <row r="475" spans="2:5" ht="15.75">
      <c r="B475" s="6"/>
      <c r="D475" s="30"/>
      <c r="E475" s="22"/>
    </row>
    <row r="476" spans="2:5" ht="15.75">
      <c r="B476" s="6"/>
      <c r="D476" s="30"/>
      <c r="E476" s="22"/>
    </row>
    <row r="477" spans="2:5" ht="15.75">
      <c r="B477" s="6"/>
      <c r="D477" s="30"/>
      <c r="E477" s="22"/>
    </row>
    <row r="478" spans="2:5" ht="15.75">
      <c r="B478" s="6"/>
      <c r="D478" s="30"/>
      <c r="E478" s="22"/>
    </row>
    <row r="479" spans="2:5" ht="15.75">
      <c r="B479" s="6"/>
      <c r="D479" s="30"/>
      <c r="E479" s="22"/>
    </row>
    <row r="480" spans="2:5" ht="15.75">
      <c r="B480" s="6"/>
      <c r="D480" s="30"/>
      <c r="E480" s="22"/>
    </row>
    <row r="481" spans="2:5" ht="15.75">
      <c r="B481" s="6"/>
      <c r="D481" s="30"/>
      <c r="E481" s="22"/>
    </row>
    <row r="482" spans="2:5" ht="15.75">
      <c r="B482" s="6"/>
      <c r="D482" s="30"/>
      <c r="E482" s="22"/>
    </row>
    <row r="483" spans="2:5" ht="15.75">
      <c r="B483" s="6"/>
      <c r="D483" s="30"/>
      <c r="E483" s="22"/>
    </row>
    <row r="484" spans="2:5" ht="15.75">
      <c r="B484" s="6"/>
      <c r="D484" s="30"/>
      <c r="E484" s="22"/>
    </row>
    <row r="485" spans="2:5" ht="15.75">
      <c r="B485" s="6"/>
      <c r="D485" s="30"/>
      <c r="E485" s="22"/>
    </row>
    <row r="486" spans="2:5" ht="15.75">
      <c r="B486" s="6"/>
      <c r="D486" s="30"/>
      <c r="E486" s="22"/>
    </row>
    <row r="487" spans="2:5" ht="15.75">
      <c r="B487" s="6"/>
      <c r="D487" s="30"/>
      <c r="E487" s="22"/>
    </row>
    <row r="488" spans="2:5" ht="15.75">
      <c r="B488" s="6"/>
      <c r="D488" s="30"/>
      <c r="E488" s="22"/>
    </row>
    <row r="489" spans="2:5" ht="15.75">
      <c r="B489" s="6"/>
      <c r="D489" s="30"/>
      <c r="E489" s="22"/>
    </row>
    <row r="490" spans="2:5" ht="15.75">
      <c r="B490" s="6"/>
      <c r="D490" s="30"/>
      <c r="E490" s="22"/>
    </row>
    <row r="491" spans="2:5" ht="15.75">
      <c r="B491" s="6"/>
      <c r="D491" s="30"/>
      <c r="E491" s="22"/>
    </row>
    <row r="492" spans="2:5" ht="15.75">
      <c r="B492" s="6"/>
      <c r="D492" s="30"/>
      <c r="E492" s="22"/>
    </row>
    <row r="493" spans="2:5" ht="15.75">
      <c r="B493" s="6"/>
      <c r="D493" s="30"/>
      <c r="E493" s="22"/>
    </row>
    <row r="494" spans="2:5" ht="15.75">
      <c r="B494" s="6"/>
      <c r="D494" s="30"/>
      <c r="E494" s="22"/>
    </row>
    <row r="495" spans="2:5" ht="15.75">
      <c r="B495" s="6"/>
      <c r="D495" s="30"/>
      <c r="E495" s="22"/>
    </row>
    <row r="496" spans="2:5" ht="15.75">
      <c r="B496" s="6"/>
      <c r="D496" s="30"/>
      <c r="E496" s="22"/>
    </row>
    <row r="497" spans="2:5" ht="15.75">
      <c r="B497" s="6"/>
      <c r="D497" s="30"/>
      <c r="E497" s="22"/>
    </row>
    <row r="498" spans="2:5" ht="15.75">
      <c r="B498" s="6"/>
      <c r="D498" s="30"/>
      <c r="E498" s="22"/>
    </row>
    <row r="499" spans="2:5" ht="15.75">
      <c r="B499" s="6"/>
      <c r="D499" s="30"/>
      <c r="E499" s="22"/>
    </row>
    <row r="500" spans="2:5" ht="15.75">
      <c r="B500" s="6"/>
      <c r="D500" s="30"/>
      <c r="E500" s="22"/>
    </row>
    <row r="501" spans="2:5" ht="15.75">
      <c r="B501" s="6"/>
      <c r="D501" s="30"/>
      <c r="E501" s="22"/>
    </row>
    <row r="502" spans="2:5" ht="15.75">
      <c r="B502" s="6"/>
      <c r="D502" s="30"/>
      <c r="E502" s="22"/>
    </row>
    <row r="503" spans="2:5" ht="15.75">
      <c r="B503" s="6"/>
      <c r="D503" s="30"/>
      <c r="E503" s="22"/>
    </row>
    <row r="504" spans="2:5" ht="15.75">
      <c r="B504" s="6"/>
      <c r="D504" s="30"/>
      <c r="E504" s="22"/>
    </row>
    <row r="505" spans="2:5" ht="15.75">
      <c r="B505" s="6"/>
      <c r="D505" s="30"/>
      <c r="E505" s="22"/>
    </row>
    <row r="506" spans="2:5" ht="15.75">
      <c r="B506" s="6"/>
      <c r="D506" s="30"/>
      <c r="E506" s="22"/>
    </row>
    <row r="507" spans="2:5" ht="15.75">
      <c r="B507" s="6"/>
      <c r="D507" s="30"/>
      <c r="E507" s="22"/>
    </row>
    <row r="508" spans="2:5" ht="15.75">
      <c r="B508" s="6"/>
      <c r="D508" s="30"/>
      <c r="E508" s="22"/>
    </row>
    <row r="509" spans="2:5" ht="15.75">
      <c r="B509" s="6"/>
      <c r="D509" s="30"/>
      <c r="E509" s="22"/>
    </row>
    <row r="510" spans="2:5" ht="15.75">
      <c r="B510" s="6"/>
      <c r="D510" s="30"/>
      <c r="E510" s="22"/>
    </row>
    <row r="511" spans="2:5" ht="15.75">
      <c r="B511" s="6"/>
      <c r="D511" s="30"/>
      <c r="E511" s="22"/>
    </row>
    <row r="512" spans="2:5" ht="15.75">
      <c r="B512" s="6"/>
      <c r="D512" s="30"/>
      <c r="E512" s="22"/>
    </row>
    <row r="513" spans="2:5" ht="15.75">
      <c r="B513" s="6"/>
      <c r="D513" s="30"/>
      <c r="E513" s="22"/>
    </row>
    <row r="514" spans="2:5" ht="15.75">
      <c r="B514" s="6"/>
      <c r="D514" s="30"/>
      <c r="E514" s="22"/>
    </row>
    <row r="515" spans="2:5" ht="15.75">
      <c r="B515" s="6"/>
      <c r="D515" s="30"/>
      <c r="E515" s="22"/>
    </row>
    <row r="516" spans="2:5" ht="15.75">
      <c r="B516" s="6"/>
      <c r="D516" s="30"/>
      <c r="E516" s="22"/>
    </row>
    <row r="517" spans="2:5" ht="15.75">
      <c r="B517" s="6"/>
      <c r="D517" s="30"/>
      <c r="E517" s="22"/>
    </row>
    <row r="518" spans="2:5" ht="15.75">
      <c r="B518" s="6"/>
      <c r="D518" s="30"/>
      <c r="E518" s="22"/>
    </row>
    <row r="519" spans="2:5" ht="15.75">
      <c r="B519" s="6"/>
      <c r="D519" s="30"/>
      <c r="E519" s="22"/>
    </row>
    <row r="520" spans="2:5" ht="15.75">
      <c r="B520" s="6"/>
      <c r="D520" s="30"/>
      <c r="E520" s="22"/>
    </row>
    <row r="521" spans="2:5" ht="15.75">
      <c r="B521" s="6"/>
      <c r="D521" s="30"/>
      <c r="E521" s="22"/>
    </row>
    <row r="522" spans="2:5" ht="15.75">
      <c r="B522" s="6"/>
      <c r="D522" s="30"/>
      <c r="E522" s="22"/>
    </row>
    <row r="523" spans="2:5" ht="15.75">
      <c r="B523" s="6"/>
      <c r="D523" s="30"/>
      <c r="E523" s="22"/>
    </row>
    <row r="524" spans="2:5" ht="15.75">
      <c r="B524" s="6"/>
      <c r="D524" s="30"/>
      <c r="E524" s="22"/>
    </row>
    <row r="525" spans="2:5" ht="15.75">
      <c r="B525" s="6"/>
      <c r="D525" s="30"/>
      <c r="E525" s="22"/>
    </row>
    <row r="526" spans="2:5" ht="15.75">
      <c r="B526" s="6"/>
      <c r="D526" s="30"/>
      <c r="E526" s="22"/>
    </row>
  </sheetData>
  <sheetProtection/>
  <printOptions gridLines="1"/>
  <pageMargins left="0.7874015748031497" right="0.5905511811023623" top="0.7874015748031497" bottom="0.7874015748031497" header="0.5118110236220472" footer="0.5118110236220472"/>
  <pageSetup fitToHeight="7" fitToWidth="8" horizontalDpi="600" verticalDpi="600" orientation="landscape" paperSize="9" scale="74" r:id="rId2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2022-03-08T10:55:10Z</cp:lastPrinted>
  <dcterms:created xsi:type="dcterms:W3CDTF">2004-11-12T09:54:10Z</dcterms:created>
  <dcterms:modified xsi:type="dcterms:W3CDTF">2022-03-11T09:43:22Z</dcterms:modified>
  <cp:category/>
  <cp:version/>
  <cp:contentType/>
  <cp:contentStatus/>
</cp:coreProperties>
</file>