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<sst xmlns="http://schemas.openxmlformats.org/spreadsheetml/2006/main" count="888" uniqueCount="433">
  <si>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</si>
  <si>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</si>
  <si>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</si>
  <si>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</si>
  <si>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</si>
  <si>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</si>
  <si>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</si>
  <si>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Budżet Szkoły Podstawowej nr 5</t>
  </si>
  <si>
    <t>Oświata i wychowanie</t>
  </si>
  <si>
    <t>Miejski Ośrodek Pomocy Społecznej</t>
  </si>
  <si>
    <t>Załącznik Nr 12</t>
  </si>
  <si>
    <t>Ochrona zdrowia</t>
  </si>
  <si>
    <t>Przeciwdziałanie alkoholizmowi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</si>
  <si>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</si>
  <si>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</si>
  <si>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</si>
  <si>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</si>
  <si>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</si>
  <si>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</si>
  <si>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</si>
  <si>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</si>
  <si>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</si>
  <si>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</si>
  <si>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</si>
  <si>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</si>
  <si>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</si>
  <si>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</si>
  <si>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</si>
  <si>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</si>
  <si>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</si>
  <si>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</si>
  <si>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</si>
  <si>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</si>
  <si>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</si>
  <si>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</si>
  <si>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</si>
  <si>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</si>
  <si>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</si>
  <si>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</si>
  <si>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</si>
  <si>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</si>
  <si>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</si>
  <si>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</si>
  <si>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</si>
  <si>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</si>
  <si>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</si>
  <si>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</si>
  <si>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</si>
  <si>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</si>
  <si>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</si>
  <si>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</si>
  <si>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</si>
  <si>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</si>
  <si>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</si>
  <si>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</si>
  <si>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</si>
  <si>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</si>
  <si>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</si>
  <si>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</si>
  <si>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</si>
  <si>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</si>
  <si>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</si>
  <si>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</si>
  <si>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</si>
  <si>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</si>
  <si>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</si>
  <si>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</si>
  <si>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</si>
  <si>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</si>
  <si>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</si>
  <si>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</si>
  <si>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</si>
  <si>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</si>
  <si>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</si>
  <si>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</si>
  <si>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</si>
  <si>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</si>
  <si>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</si>
  <si>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</si>
  <si>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</si>
  <si>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</si>
  <si>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</si>
  <si>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</si>
  <si>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</si>
  <si>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</si>
  <si>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</si>
  <si>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</si>
  <si>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</si>
  <si>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</si>
  <si>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</si>
  <si>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</si>
  <si>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</si>
  <si>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</si>
  <si>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</si>
  <si>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</si>
  <si>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</si>
  <si>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</si>
  <si>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</si>
  <si>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</si>
  <si>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</si>
  <si>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</si>
  <si>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</si>
  <si>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</si>
  <si>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</si>
  <si>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</si>
  <si>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</si>
  <si>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</si>
  <si>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</si>
  <si>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</si>
  <si>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</si>
  <si>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</si>
  <si>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</si>
  <si>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Składki na ubezpieczenia zdrowotne</t>
  </si>
  <si>
    <t xml:space="preserve">Składki na ubezpieczenie zdrowotne opłacane za 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</si>
  <si>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</si>
  <si>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</si>
  <si>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</si>
  <si>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</si>
  <si>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</si>
  <si>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</si>
  <si>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</si>
  <si>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</si>
  <si>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</si>
  <si>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</si>
  <si>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</si>
  <si>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</si>
  <si>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</si>
  <si>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</si>
  <si>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</si>
  <si>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</si>
  <si>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</si>
  <si>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</si>
  <si>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</si>
  <si>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</si>
  <si>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</si>
  <si>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</si>
  <si>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</si>
  <si>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</si>
  <si>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</si>
  <si>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>Burmistrza Miasta Turku</t>
  </si>
  <si>
    <t xml:space="preserve">Administracja publiczna 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</si>
  <si>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</si>
  <si>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</si>
  <si>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</si>
  <si>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</si>
  <si>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</si>
  <si>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</si>
  <si>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</si>
  <si>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</si>
  <si>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</si>
  <si>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</si>
  <si>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</si>
  <si>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</si>
  <si>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</si>
  <si>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</si>
  <si>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</si>
  <si>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</si>
  <si>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</si>
  <si>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</si>
  <si>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</si>
  <si>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</si>
  <si>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</si>
  <si>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</si>
  <si>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</si>
  <si>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</si>
  <si>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</si>
  <si>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</si>
  <si>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</si>
  <si>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71004</t>
  </si>
  <si>
    <t>Plany zagospodarowania przestrzennego</t>
  </si>
  <si>
    <t>Domy pomocy społecznej</t>
  </si>
  <si>
    <t>2030</t>
  </si>
  <si>
    <t>własnych zadań bieżących gmin/związków gmin/</t>
  </si>
  <si>
    <t>Różne opłaty i składki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</si>
  <si>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</si>
  <si>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</si>
  <si>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</si>
  <si>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</si>
  <si>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</si>
  <si>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</si>
  <si>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</si>
  <si>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</si>
  <si>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</si>
  <si>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</si>
  <si>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</si>
  <si>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</si>
  <si>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</si>
  <si>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</si>
  <si>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3</t>
  </si>
  <si>
    <t>Administracja publiczna / zadania zlecone/</t>
  </si>
  <si>
    <t>0760</t>
  </si>
  <si>
    <t>Opłaty na rzecz budżetu państwa</t>
  </si>
  <si>
    <t>ubezpieczenia emerytalne i rentowe</t>
  </si>
  <si>
    <t>Zwalczanie narkomanii</t>
  </si>
  <si>
    <t>terytorialnego</t>
  </si>
  <si>
    <t xml:space="preserve"> Dochody gminy</t>
  </si>
  <si>
    <t xml:space="preserve"> w tym: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</si>
  <si>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</si>
  <si>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</si>
  <si>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</si>
  <si>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</si>
  <si>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</si>
  <si>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</si>
  <si>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</si>
  <si>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</si>
  <si>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</si>
  <si>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18</t>
  </si>
  <si>
    <t>i pomieszczenia garażowe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</si>
  <si>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</si>
  <si>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</si>
  <si>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</si>
  <si>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</si>
  <si>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</si>
  <si>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</si>
  <si>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</si>
  <si>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</si>
  <si>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</si>
  <si>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</si>
  <si>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</si>
  <si>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</si>
  <si>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</si>
  <si>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</si>
  <si>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</si>
  <si>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</si>
  <si>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Obiekty sportowe</t>
  </si>
  <si>
    <t>Szkolenia pracowników niebędących członkami korpusu sł.cywil.</t>
  </si>
  <si>
    <t xml:space="preserve">Zasiłki i pomoc naturze oraz składki na </t>
  </si>
  <si>
    <t>92601</t>
  </si>
  <si>
    <t>Pomoc społeczna/zadania własne/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</si>
  <si>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</si>
  <si>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</si>
  <si>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</si>
  <si>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</si>
  <si>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</si>
  <si>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</si>
  <si>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</si>
  <si>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</si>
  <si>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</si>
  <si>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Kary i odszkodowania wypłacwane na rzecz osób 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</si>
  <si>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</si>
  <si>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</si>
  <si>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</si>
  <si>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</si>
  <si>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</si>
  <si>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</si>
  <si>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</si>
  <si>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</si>
  <si>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</si>
  <si>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</si>
  <si>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</si>
  <si>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</si>
  <si>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</si>
  <si>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</si>
  <si>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</si>
  <si>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</si>
  <si>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</si>
  <si>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</si>
  <si>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</si>
  <si>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</si>
  <si>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</si>
  <si>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</si>
  <si>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</si>
  <si>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</si>
  <si>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</si>
  <si>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</si>
  <si>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</si>
  <si>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</si>
  <si>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</si>
  <si>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</si>
  <si>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</si>
  <si>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</si>
  <si>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</si>
  <si>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</si>
  <si>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</si>
  <si>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</si>
  <si>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</si>
  <si>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</si>
  <si>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</si>
  <si>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</si>
  <si>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</si>
  <si>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</si>
  <si>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</si>
  <si>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</si>
  <si>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</si>
  <si>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</si>
  <si>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 xml:space="preserve">Gospodarka odpadami  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</si>
  <si>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</si>
  <si>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</si>
  <si>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</si>
  <si>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</si>
  <si>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</si>
  <si>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</si>
  <si>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</si>
  <si>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</si>
  <si>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</si>
  <si>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</si>
  <si>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</si>
  <si>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</si>
  <si>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</si>
  <si>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</si>
  <si>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</si>
  <si>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</si>
  <si>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</si>
  <si>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</si>
  <si>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</si>
  <si>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</si>
  <si>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</si>
  <si>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</si>
  <si>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</si>
  <si>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</si>
  <si>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Centrum Obsługi Inwerstora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</si>
  <si>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</si>
  <si>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</si>
  <si>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</si>
  <si>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</si>
  <si>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</si>
  <si>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</si>
  <si>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</si>
  <si>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</si>
  <si>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>85205</t>
  </si>
  <si>
    <t>Zadania w zakresie przeciwdziałania przemocy w rodzinie</t>
  </si>
  <si>
    <t xml:space="preserve">Szkolenie pracowników niebędących człon. służby cywil. 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</si>
  <si>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</si>
  <si>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</si>
  <si>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</si>
  <si>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</si>
  <si>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</si>
  <si>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</si>
  <si>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</si>
  <si>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</si>
  <si>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92127</t>
  </si>
  <si>
    <t xml:space="preserve">Działalność dotycząca miejsc pamięci narodowej oraz </t>
  </si>
  <si>
    <t>ochrony pamięci walk i męczeństwa</t>
  </si>
  <si>
    <t>Rodzina</t>
  </si>
  <si>
    <t>Wydatki osobowe nie zaliczone do wynagrodzeń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</si>
  <si>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</si>
  <si>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</si>
  <si>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</si>
  <si>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</si>
  <si>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</si>
  <si>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</si>
  <si>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</si>
  <si>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</si>
  <si>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</si>
  <si>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</si>
  <si>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</si>
  <si>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</si>
  <si>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</si>
  <si>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</si>
  <si>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</si>
  <si>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</si>
  <si>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</si>
  <si>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</si>
  <si>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</si>
  <si>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</si>
  <si>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</si>
  <si>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</si>
  <si>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</si>
  <si>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</si>
  <si>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</si>
  <si>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</si>
  <si>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</si>
  <si>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</si>
  <si>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</si>
  <si>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</si>
  <si>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</si>
  <si>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</si>
  <si>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</si>
  <si>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</si>
  <si>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</si>
  <si>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</si>
  <si>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</si>
  <si>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</si>
  <si>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</si>
  <si>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</si>
  <si>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</si>
  <si>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</si>
  <si>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</si>
  <si>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</si>
  <si>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</si>
  <si>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</si>
  <si>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</si>
  <si>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</si>
  <si>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</si>
  <si>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</si>
  <si>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</si>
  <si>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</si>
  <si>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</si>
  <si>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</si>
  <si>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</si>
  <si>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</si>
  <si>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</si>
  <si>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</si>
  <si>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</si>
  <si>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</si>
  <si>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</si>
  <si>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Plan wydatków na rok 2022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</si>
  <si>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</si>
  <si>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</si>
  <si>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</si>
  <si>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</si>
  <si>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</si>
  <si>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</si>
  <si>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</si>
  <si>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</si>
  <si>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</si>
  <si>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</si>
  <si>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</si>
  <si>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</si>
  <si>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</si>
  <si>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</si>
  <si>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</si>
  <si>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</si>
  <si>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</si>
  <si>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</si>
  <si>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</si>
  <si>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</si>
  <si>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</si>
  <si>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</si>
  <si>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</si>
  <si>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</si>
  <si>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</si>
  <si>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</si>
  <si>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- Inkubator</t>
  </si>
  <si>
    <t xml:space="preserve">Pozostała działalność /Miejski Plan Adaprtacji </t>
  </si>
  <si>
    <t>do Zmiany Klimatu/</t>
  </si>
  <si>
    <t>inwestycyjnych zwiazanych z przeciwdziałaniem COVID-19</t>
  </si>
  <si>
    <t>-Czyste powietrze</t>
  </si>
  <si>
    <t>Dodatki  mieszkaniowe</t>
  </si>
  <si>
    <t>Ośrodki pomocy społecznej - zadanie zlecone</t>
  </si>
  <si>
    <t>do Zarządzenia Nr 20/22</t>
  </si>
  <si>
    <t>z dnia 25.02.2022</t>
  </si>
  <si>
    <t>z dnia 25.02.2022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</si>
</sst>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workbookViewId="0" topLeftCell="A77">
      <selection activeCell="D114" sqref="D114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0" customWidth="1"/>
    <col min="6" max="6" width="6.625" style="0" customWidth="1"/>
    <col min="8" max="8" width="11.75390625" style="0" bestFit="1" customWidth="1"/>
  </cols>
  <sheetData>
    <row r="1" ht="12.75">
      <c r="E1" s="70" t="s">
        <v>188</v>
      </c>
    </row>
    <row r="2" spans="4:5" ht="12.75">
      <c r="D2" s="7" t="s">
        <v>396</v>
      </c>
      <c r="E2" s="70" t="s">
        <v>430</v>
      </c>
    </row>
    <row r="3" spans="4:5" ht="12.75">
      <c r="D3" s="6" t="s">
        <v>7</v>
      </c>
      <c r="E3" s="70" t="s">
        <v>139</v>
      </c>
    </row>
    <row r="4" spans="4:5" ht="12.75">
      <c r="D4" s="6"/>
      <c r="E4" s="70" t="s">
        <v>432</v>
      </c>
    </row>
    <row r="5" spans="1:5" ht="12.75">
      <c r="A5" s="1" t="s">
        <v>0</v>
      </c>
      <c r="B5" s="1" t="s">
        <v>3</v>
      </c>
      <c r="C5" s="1" t="s">
        <v>4</v>
      </c>
      <c r="D5" s="1" t="s">
        <v>5</v>
      </c>
      <c r="E5" s="73" t="s">
        <v>6</v>
      </c>
    </row>
    <row r="6" spans="1:5" ht="12.75">
      <c r="A6" s="7">
        <v>801</v>
      </c>
      <c r="B6" s="7"/>
      <c r="C6" s="7"/>
      <c r="D6" s="5" t="s">
        <v>8</v>
      </c>
      <c r="E6" s="84">
        <f>SUM(E7+E44+E50+E62+E30)</f>
        <v>10868811.03</v>
      </c>
    </row>
    <row r="7" spans="1:5" s="5" customFormat="1" ht="12.75">
      <c r="A7" s="7"/>
      <c r="B7" s="7">
        <v>80101</v>
      </c>
      <c r="C7" s="7"/>
      <c r="D7" s="5" t="s">
        <v>2</v>
      </c>
      <c r="E7" s="84">
        <f>SUM(E8:E29)</f>
        <v>9155098.03</v>
      </c>
    </row>
    <row r="8" spans="3:5" ht="12.75">
      <c r="C8" s="6">
        <v>3020</v>
      </c>
      <c r="D8" t="s">
        <v>23</v>
      </c>
      <c r="E8" s="70">
        <v>45000</v>
      </c>
    </row>
    <row r="9" spans="3:5" ht="12.75">
      <c r="C9" s="6">
        <v>4010</v>
      </c>
      <c r="D9" t="s">
        <v>24</v>
      </c>
      <c r="E9" s="70">
        <v>932732</v>
      </c>
    </row>
    <row r="10" spans="3:5" ht="12.75">
      <c r="C10" s="6">
        <v>4040</v>
      </c>
      <c r="D10" t="s">
        <v>25</v>
      </c>
      <c r="E10" s="70">
        <v>67750</v>
      </c>
    </row>
    <row r="11" spans="3:5" ht="12.75">
      <c r="C11" s="6">
        <v>4110</v>
      </c>
      <c r="D11" t="s">
        <v>26</v>
      </c>
      <c r="E11" s="70">
        <v>1222752</v>
      </c>
    </row>
    <row r="12" spans="1:5" ht="12.75">
      <c r="A12"/>
      <c r="B12"/>
      <c r="C12" s="6">
        <v>4120</v>
      </c>
      <c r="D12" t="s">
        <v>376</v>
      </c>
      <c r="E12" s="70">
        <v>176350</v>
      </c>
    </row>
    <row r="13" spans="1:5" ht="12.75">
      <c r="A13"/>
      <c r="B13"/>
      <c r="C13" s="6">
        <v>4140</v>
      </c>
      <c r="D13" t="s">
        <v>223</v>
      </c>
      <c r="E13" s="70">
        <v>17000</v>
      </c>
    </row>
    <row r="14" spans="1:5" ht="12.75">
      <c r="A14"/>
      <c r="B14"/>
      <c r="C14" s="6">
        <v>4170</v>
      </c>
      <c r="D14" t="s">
        <v>187</v>
      </c>
      <c r="E14" s="70">
        <v>25000</v>
      </c>
    </row>
    <row r="15" spans="1:5" ht="12.75">
      <c r="A15"/>
      <c r="B15"/>
      <c r="C15" s="6">
        <v>4210</v>
      </c>
      <c r="D15" t="s">
        <v>27</v>
      </c>
      <c r="E15" s="70">
        <v>65000</v>
      </c>
    </row>
    <row r="16" spans="1:5" ht="12.75">
      <c r="A16"/>
      <c r="B16"/>
      <c r="C16" s="6">
        <v>4240</v>
      </c>
      <c r="D16" t="s">
        <v>314</v>
      </c>
      <c r="E16" s="70">
        <v>22000</v>
      </c>
    </row>
    <row r="17" spans="1:5" ht="12.75">
      <c r="A17"/>
      <c r="B17"/>
      <c r="C17" s="6">
        <v>4260</v>
      </c>
      <c r="D17" t="s">
        <v>28</v>
      </c>
      <c r="E17" s="70">
        <v>540000</v>
      </c>
    </row>
    <row r="18" spans="1:5" ht="12.75">
      <c r="A18"/>
      <c r="B18"/>
      <c r="C18" s="6">
        <v>4270</v>
      </c>
      <c r="D18" t="s">
        <v>29</v>
      </c>
      <c r="E18" s="70">
        <v>24000</v>
      </c>
    </row>
    <row r="19" spans="1:5" ht="12.75">
      <c r="A19"/>
      <c r="B19"/>
      <c r="C19" s="6">
        <v>4280</v>
      </c>
      <c r="D19" t="s">
        <v>197</v>
      </c>
      <c r="E19" s="70">
        <v>6000</v>
      </c>
    </row>
    <row r="20" spans="1:5" ht="12.75">
      <c r="A20"/>
      <c r="B20"/>
      <c r="C20" s="6">
        <v>4300</v>
      </c>
      <c r="D20" t="s">
        <v>30</v>
      </c>
      <c r="E20" s="70">
        <v>110000</v>
      </c>
    </row>
    <row r="21" spans="1:5" ht="12.75">
      <c r="A21"/>
      <c r="B21"/>
      <c r="C21" s="6">
        <v>4360</v>
      </c>
      <c r="D21" t="s">
        <v>249</v>
      </c>
      <c r="E21" s="70">
        <v>10000</v>
      </c>
    </row>
    <row r="22" spans="1:5" ht="12.75">
      <c r="A22"/>
      <c r="B22"/>
      <c r="C22" s="6">
        <v>4410</v>
      </c>
      <c r="D22" t="s">
        <v>31</v>
      </c>
      <c r="E22" s="70">
        <v>3600</v>
      </c>
    </row>
    <row r="23" spans="1:5" ht="12.75">
      <c r="A23"/>
      <c r="B23"/>
      <c r="C23" s="6">
        <v>4430</v>
      </c>
      <c r="D23" t="s">
        <v>32</v>
      </c>
      <c r="E23" s="70">
        <v>13000</v>
      </c>
    </row>
    <row r="24" spans="1:5" ht="12.75">
      <c r="A24"/>
      <c r="B24"/>
      <c r="C24" s="6">
        <v>4440</v>
      </c>
      <c r="D24" t="s">
        <v>33</v>
      </c>
      <c r="E24" s="70">
        <v>268461</v>
      </c>
    </row>
    <row r="25" spans="1:5" ht="12.75">
      <c r="A25"/>
      <c r="B25"/>
      <c r="C25" s="6">
        <v>4700</v>
      </c>
      <c r="D25" t="s">
        <v>225</v>
      </c>
      <c r="E25" s="70">
        <v>2000</v>
      </c>
    </row>
    <row r="26" spans="1:5" ht="12.75">
      <c r="A26"/>
      <c r="B26"/>
      <c r="C26" s="6">
        <v>4710</v>
      </c>
      <c r="D26" t="s">
        <v>368</v>
      </c>
      <c r="E26" s="70">
        <v>30000</v>
      </c>
    </row>
    <row r="27" spans="1:5" ht="12.75">
      <c r="A27"/>
      <c r="B27"/>
      <c r="C27" s="6">
        <v>4790</v>
      </c>
      <c r="D27" t="s">
        <v>400</v>
      </c>
      <c r="E27" s="70">
        <v>4997280</v>
      </c>
    </row>
    <row r="28" spans="1:5" ht="12.75">
      <c r="A28"/>
      <c r="B28"/>
      <c r="C28" s="48">
        <v>4800</v>
      </c>
      <c r="D28" s="11" t="s">
        <v>401</v>
      </c>
      <c r="E28" s="70">
        <v>442000</v>
      </c>
    </row>
    <row r="29" spans="1:5" ht="12.75">
      <c r="A29"/>
      <c r="B29"/>
      <c r="C29" s="6">
        <v>6060</v>
      </c>
      <c r="D29" t="s">
        <v>55</v>
      </c>
      <c r="E29" s="70">
        <v>135173.03</v>
      </c>
    </row>
    <row r="30" spans="1:5" ht="12.75">
      <c r="A30"/>
      <c r="B30" s="55">
        <v>80107</v>
      </c>
      <c r="C30" s="55"/>
      <c r="D30" s="54" t="s">
        <v>35</v>
      </c>
      <c r="E30" s="85">
        <f>SUM(E31:E42)</f>
        <v>448841</v>
      </c>
    </row>
    <row r="31" spans="1:5" ht="12.75">
      <c r="A31"/>
      <c r="C31" s="6">
        <v>3020</v>
      </c>
      <c r="D31" t="s">
        <v>23</v>
      </c>
      <c r="E31" s="70">
        <v>1200</v>
      </c>
    </row>
    <row r="32" spans="1:5" ht="12.75">
      <c r="A32"/>
      <c r="C32" s="6">
        <v>4110</v>
      </c>
      <c r="D32" t="s">
        <v>26</v>
      </c>
      <c r="E32" s="70">
        <v>54440</v>
      </c>
    </row>
    <row r="33" spans="1:5" ht="12.75">
      <c r="A33"/>
      <c r="C33" s="6">
        <v>4120</v>
      </c>
      <c r="D33" t="s">
        <v>404</v>
      </c>
      <c r="E33" s="70">
        <v>7760</v>
      </c>
    </row>
    <row r="34" spans="1:5" ht="12.75">
      <c r="A34"/>
      <c r="C34" s="6">
        <v>4210</v>
      </c>
      <c r="D34" t="s">
        <v>27</v>
      </c>
      <c r="E34" s="70">
        <v>4800</v>
      </c>
    </row>
    <row r="35" spans="1:5" ht="12.75">
      <c r="A35"/>
      <c r="C35" s="6">
        <v>4240</v>
      </c>
      <c r="D35" t="s">
        <v>405</v>
      </c>
      <c r="E35" s="70">
        <v>2000</v>
      </c>
    </row>
    <row r="36" spans="1:5" ht="12.75">
      <c r="A36"/>
      <c r="C36" s="6">
        <v>4260</v>
      </c>
      <c r="D36" t="s">
        <v>28</v>
      </c>
      <c r="E36" s="70">
        <v>36000</v>
      </c>
    </row>
    <row r="37" spans="1:5" ht="12.75">
      <c r="A37"/>
      <c r="C37" s="6">
        <v>4270</v>
      </c>
      <c r="D37" t="s">
        <v>29</v>
      </c>
      <c r="E37" s="70">
        <v>800</v>
      </c>
    </row>
    <row r="38" spans="1:5" ht="12.75">
      <c r="A38"/>
      <c r="C38" s="6">
        <v>4300</v>
      </c>
      <c r="D38" t="s">
        <v>30</v>
      </c>
      <c r="E38" s="70">
        <v>1200</v>
      </c>
    </row>
    <row r="39" spans="1:5" ht="12.75">
      <c r="A39"/>
      <c r="C39" s="6">
        <v>4440</v>
      </c>
      <c r="D39" t="s">
        <v>33</v>
      </c>
      <c r="E39" s="70">
        <v>15141</v>
      </c>
    </row>
    <row r="40" spans="1:5" ht="12.75">
      <c r="A40"/>
      <c r="C40" s="6">
        <v>4710</v>
      </c>
      <c r="D40" t="s">
        <v>406</v>
      </c>
      <c r="E40" s="70">
        <v>1500</v>
      </c>
    </row>
    <row r="41" spans="1:5" ht="12.75">
      <c r="A41"/>
      <c r="C41" s="6">
        <v>4790</v>
      </c>
      <c r="D41" t="s">
        <v>402</v>
      </c>
      <c r="E41" s="70">
        <v>300400</v>
      </c>
    </row>
    <row r="42" spans="1:5" ht="12.75">
      <c r="A42"/>
      <c r="C42" s="6">
        <v>4800</v>
      </c>
      <c r="D42" t="s">
        <v>403</v>
      </c>
      <c r="E42" s="70">
        <v>23600</v>
      </c>
    </row>
    <row r="43" spans="1:4" ht="12.75">
      <c r="A43"/>
      <c r="B43"/>
      <c r="C43" s="48"/>
      <c r="D43" s="11"/>
    </row>
    <row r="44" spans="1:5" ht="12.75">
      <c r="A44"/>
      <c r="B44" s="7">
        <v>80146</v>
      </c>
      <c r="C44" s="7"/>
      <c r="D44" s="5" t="s">
        <v>135</v>
      </c>
      <c r="E44" s="84">
        <f>SUM(E45:E49)</f>
        <v>46293</v>
      </c>
    </row>
    <row r="45" spans="1:5" ht="12.75">
      <c r="A45"/>
      <c r="B45" s="7"/>
      <c r="C45" s="50">
        <v>4210</v>
      </c>
      <c r="D45" t="s">
        <v>27</v>
      </c>
      <c r="E45" s="87">
        <v>12000</v>
      </c>
    </row>
    <row r="46" spans="1:5" ht="12.75">
      <c r="A46"/>
      <c r="B46" s="7"/>
      <c r="C46" s="6">
        <v>4300</v>
      </c>
      <c r="D46" t="s">
        <v>30</v>
      </c>
      <c r="E46" s="87">
        <v>800</v>
      </c>
    </row>
    <row r="47" spans="1:5" ht="12.75">
      <c r="A47"/>
      <c r="C47" s="6">
        <v>4410</v>
      </c>
      <c r="D47" t="s">
        <v>31</v>
      </c>
      <c r="E47" s="70">
        <v>3493</v>
      </c>
    </row>
    <row r="48" spans="1:5" ht="12.75">
      <c r="A48"/>
      <c r="C48" s="6">
        <v>4700</v>
      </c>
      <c r="D48" t="s">
        <v>204</v>
      </c>
      <c r="E48" s="70">
        <v>30000</v>
      </c>
    </row>
    <row r="49" spans="1:4" ht="12.75">
      <c r="A49"/>
      <c r="D49" t="s">
        <v>205</v>
      </c>
    </row>
    <row r="50" spans="1:5" ht="12.75">
      <c r="A50"/>
      <c r="B50" s="55">
        <v>80148</v>
      </c>
      <c r="C50" s="55"/>
      <c r="D50" s="54" t="s">
        <v>254</v>
      </c>
      <c r="E50" s="85">
        <f>SUM(E51:E61)</f>
        <v>525137</v>
      </c>
    </row>
    <row r="51" spans="1:5" ht="12.75">
      <c r="A51"/>
      <c r="B51" s="55"/>
      <c r="C51" s="6">
        <v>3020</v>
      </c>
      <c r="D51" t="s">
        <v>23</v>
      </c>
      <c r="E51" s="102">
        <v>6000</v>
      </c>
    </row>
    <row r="52" spans="1:5" ht="12.75">
      <c r="A52"/>
      <c r="C52" s="6">
        <v>4010</v>
      </c>
      <c r="D52" t="s">
        <v>24</v>
      </c>
      <c r="E52" s="70">
        <v>388670</v>
      </c>
    </row>
    <row r="53" spans="1:5" ht="12.75">
      <c r="A53"/>
      <c r="C53" s="6">
        <v>4040</v>
      </c>
      <c r="D53" t="s">
        <v>25</v>
      </c>
      <c r="E53" s="70">
        <v>23950</v>
      </c>
    </row>
    <row r="54" spans="1:5" ht="12.75">
      <c r="A54"/>
      <c r="C54" s="6">
        <v>4110</v>
      </c>
      <c r="D54" t="s">
        <v>26</v>
      </c>
      <c r="E54" s="70">
        <v>63500</v>
      </c>
    </row>
    <row r="55" spans="1:5" ht="12.75">
      <c r="A55"/>
      <c r="C55" s="6">
        <v>4120</v>
      </c>
      <c r="D55" t="s">
        <v>376</v>
      </c>
      <c r="E55" s="70">
        <v>9050</v>
      </c>
    </row>
    <row r="56" spans="1:5" ht="12.75">
      <c r="A56"/>
      <c r="C56" s="6">
        <v>4210</v>
      </c>
      <c r="D56" t="s">
        <v>27</v>
      </c>
      <c r="E56" s="70">
        <v>4800</v>
      </c>
    </row>
    <row r="57" spans="1:5" ht="12.75">
      <c r="A57"/>
      <c r="C57" s="6">
        <v>4260</v>
      </c>
      <c r="D57" t="s">
        <v>28</v>
      </c>
      <c r="E57" s="70">
        <v>10000</v>
      </c>
    </row>
    <row r="58" spans="1:5" ht="12.75">
      <c r="A58"/>
      <c r="C58" s="6">
        <v>4270</v>
      </c>
      <c r="D58" t="s">
        <v>29</v>
      </c>
      <c r="E58" s="70">
        <v>1200</v>
      </c>
    </row>
    <row r="59" spans="1:5" ht="12.75">
      <c r="A59"/>
      <c r="C59" s="6">
        <v>4300</v>
      </c>
      <c r="D59" t="s">
        <v>30</v>
      </c>
      <c r="E59" s="70">
        <v>1200</v>
      </c>
    </row>
    <row r="60" spans="1:5" ht="12.75">
      <c r="A60"/>
      <c r="C60" s="6">
        <v>4440</v>
      </c>
      <c r="D60" t="s">
        <v>33</v>
      </c>
      <c r="E60" s="70">
        <v>14967</v>
      </c>
    </row>
    <row r="61" spans="3:5" ht="12.75">
      <c r="C61" s="6">
        <v>4710</v>
      </c>
      <c r="D61" t="s">
        <v>368</v>
      </c>
      <c r="E61" s="70">
        <v>1800</v>
      </c>
    </row>
    <row r="62" spans="2:5" ht="12.75">
      <c r="B62" s="55">
        <v>80150</v>
      </c>
      <c r="C62" s="55"/>
      <c r="D62" s="108" t="s">
        <v>315</v>
      </c>
      <c r="E62" s="85">
        <f>SUM(E66:E74)</f>
        <v>693442</v>
      </c>
    </row>
    <row r="63" ht="12.75">
      <c r="D63" s="108" t="s">
        <v>316</v>
      </c>
    </row>
    <row r="64" ht="12.75">
      <c r="D64" s="108" t="s">
        <v>317</v>
      </c>
    </row>
    <row r="65" ht="12.75">
      <c r="D65" s="110" t="s">
        <v>318</v>
      </c>
    </row>
    <row r="66" spans="3:5" ht="12.75">
      <c r="C66" s="6">
        <v>3020</v>
      </c>
      <c r="D66" t="s">
        <v>23</v>
      </c>
      <c r="E66" s="70">
        <v>2000</v>
      </c>
    </row>
    <row r="67" spans="3:5" ht="12.75">
      <c r="C67" s="6">
        <v>4110</v>
      </c>
      <c r="D67" t="s">
        <v>26</v>
      </c>
      <c r="E67" s="70">
        <v>95300</v>
      </c>
    </row>
    <row r="68" spans="3:5" ht="12.75">
      <c r="C68" s="6">
        <v>4120</v>
      </c>
      <c r="D68" t="s">
        <v>376</v>
      </c>
      <c r="E68" s="70">
        <v>13580</v>
      </c>
    </row>
    <row r="69" spans="3:5" ht="12.75">
      <c r="C69" s="6">
        <v>4240</v>
      </c>
      <c r="D69" t="s">
        <v>314</v>
      </c>
      <c r="E69" s="70">
        <v>2000</v>
      </c>
    </row>
    <row r="70" spans="3:5" ht="12.75">
      <c r="C70" s="6">
        <v>4270</v>
      </c>
      <c r="D70" t="s">
        <v>29</v>
      </c>
      <c r="E70" s="70">
        <v>1000</v>
      </c>
    </row>
    <row r="71" spans="3:5" ht="12.75">
      <c r="C71" s="6">
        <v>4440</v>
      </c>
      <c r="D71" t="s">
        <v>33</v>
      </c>
      <c r="E71" s="70">
        <v>22712</v>
      </c>
    </row>
    <row r="72" spans="3:5" ht="12.75">
      <c r="C72" s="6">
        <v>4710</v>
      </c>
      <c r="D72" t="s">
        <v>368</v>
      </c>
      <c r="E72" s="70">
        <v>2500</v>
      </c>
    </row>
    <row r="73" spans="3:5" ht="12.75">
      <c r="C73" s="6">
        <v>4790</v>
      </c>
      <c r="D73" t="s">
        <v>402</v>
      </c>
      <c r="E73" s="70">
        <v>518230</v>
      </c>
    </row>
    <row r="74" spans="3:5" ht="12.75">
      <c r="C74" s="6">
        <v>4800</v>
      </c>
      <c r="D74" t="s">
        <v>403</v>
      </c>
      <c r="E74" s="70">
        <v>36120</v>
      </c>
    </row>
    <row r="76" spans="1:5" ht="12.75">
      <c r="A76" s="7">
        <v>854</v>
      </c>
      <c r="B76" s="7"/>
      <c r="C76" s="7"/>
      <c r="D76" s="5" t="s">
        <v>34</v>
      </c>
      <c r="E76" s="84">
        <f>SUM(E77)</f>
        <v>83400</v>
      </c>
    </row>
    <row r="77" spans="2:5" ht="12.75">
      <c r="B77" s="55">
        <v>85416</v>
      </c>
      <c r="C77" s="55"/>
      <c r="D77" s="54" t="s">
        <v>351</v>
      </c>
      <c r="E77" s="85">
        <f>SUM(E78:E78)</f>
        <v>83400</v>
      </c>
    </row>
    <row r="78" spans="3:5" ht="12.75">
      <c r="C78" s="6">
        <v>3240</v>
      </c>
      <c r="D78" s="56" t="s">
        <v>186</v>
      </c>
      <c r="E78" s="70">
        <v>83400</v>
      </c>
    </row>
    <row r="83" ht="12.75">
      <c r="E83" s="70" t="s">
        <v>10</v>
      </c>
    </row>
    <row r="84" ht="12.75">
      <c r="E84" s="70" t="s">
        <v>430</v>
      </c>
    </row>
    <row r="85" spans="4:5" ht="12.75">
      <c r="D85" s="7" t="s">
        <v>396</v>
      </c>
      <c r="E85" s="70" t="s">
        <v>139</v>
      </c>
    </row>
    <row r="86" spans="4:5" ht="12.75">
      <c r="D86" s="7" t="s">
        <v>9</v>
      </c>
      <c r="E86" s="70" t="s">
        <v>432</v>
      </c>
    </row>
    <row r="87" spans="1:5" ht="12.75">
      <c r="A87" s="1" t="s">
        <v>0</v>
      </c>
      <c r="B87" s="1" t="s">
        <v>3</v>
      </c>
      <c r="C87" s="1" t="s">
        <v>4</v>
      </c>
      <c r="D87" s="1" t="s">
        <v>5</v>
      </c>
      <c r="E87" s="73" t="s">
        <v>6</v>
      </c>
    </row>
    <row r="88" spans="1:5" s="5" customFormat="1" ht="12.75">
      <c r="A88" s="7">
        <v>852</v>
      </c>
      <c r="B88" s="7"/>
      <c r="C88" s="7"/>
      <c r="D88" s="5" t="s">
        <v>165</v>
      </c>
      <c r="E88" s="84">
        <f>E95+E101+E128+E154+E89+E166+E99+E92+E140+E157+E125</f>
        <v>5733161</v>
      </c>
    </row>
    <row r="89" spans="1:5" s="2" customFormat="1" ht="12.75">
      <c r="A89" s="8"/>
      <c r="B89" s="8">
        <v>85202</v>
      </c>
      <c r="C89" s="8"/>
      <c r="D89" s="2" t="s">
        <v>170</v>
      </c>
      <c r="E89" s="85">
        <f>E90</f>
        <v>1250000</v>
      </c>
    </row>
    <row r="90" spans="1:5" s="2" customFormat="1" ht="12.75">
      <c r="A90" s="8"/>
      <c r="B90" s="8"/>
      <c r="C90" s="8">
        <v>4330</v>
      </c>
      <c r="D90" s="2" t="s">
        <v>184</v>
      </c>
      <c r="E90" s="86">
        <v>1250000</v>
      </c>
    </row>
    <row r="91" spans="1:5" s="5" customFormat="1" ht="13.5" customHeight="1">
      <c r="A91" s="7"/>
      <c r="B91" s="7"/>
      <c r="C91" s="6"/>
      <c r="D91" t="s">
        <v>185</v>
      </c>
      <c r="E91" s="86"/>
    </row>
    <row r="92" spans="1:5" s="5" customFormat="1" ht="13.5" customHeight="1">
      <c r="A92" s="7"/>
      <c r="B92" s="31" t="s">
        <v>319</v>
      </c>
      <c r="C92" s="59"/>
      <c r="D92" s="45" t="s">
        <v>320</v>
      </c>
      <c r="E92" s="107">
        <f>SUM(E93:E94)</f>
        <v>2000</v>
      </c>
    </row>
    <row r="93" spans="1:5" s="5" customFormat="1" ht="13.5" customHeight="1">
      <c r="A93" s="7"/>
      <c r="B93" s="58"/>
      <c r="C93" s="6">
        <v>4210</v>
      </c>
      <c r="D93" t="s">
        <v>27</v>
      </c>
      <c r="E93" s="101">
        <v>1000</v>
      </c>
    </row>
    <row r="94" spans="1:5" s="5" customFormat="1" ht="13.5" customHeight="1">
      <c r="A94" s="7"/>
      <c r="B94" s="58"/>
      <c r="C94" s="6">
        <v>4300</v>
      </c>
      <c r="D94" t="s">
        <v>30</v>
      </c>
      <c r="E94" s="101">
        <v>1000</v>
      </c>
    </row>
    <row r="95" spans="2:5" ht="12.75">
      <c r="B95" s="6">
        <v>85214</v>
      </c>
      <c r="D95" t="s">
        <v>226</v>
      </c>
      <c r="E95" s="85">
        <f>SUM(E97:E98)</f>
        <v>842000</v>
      </c>
    </row>
    <row r="96" ht="12.75">
      <c r="D96" t="s">
        <v>192</v>
      </c>
    </row>
    <row r="97" spans="3:5" ht="12.75">
      <c r="C97" s="6">
        <v>3110</v>
      </c>
      <c r="D97" t="s">
        <v>38</v>
      </c>
      <c r="E97" s="70">
        <v>827000</v>
      </c>
    </row>
    <row r="98" spans="3:5" ht="12.75">
      <c r="C98" s="6">
        <v>4300</v>
      </c>
      <c r="D98" t="s">
        <v>30</v>
      </c>
      <c r="E98" s="70">
        <v>15000</v>
      </c>
    </row>
    <row r="99" spans="2:5" ht="12.75">
      <c r="B99" s="6">
        <v>85216</v>
      </c>
      <c r="D99" t="s">
        <v>229</v>
      </c>
      <c r="E99" s="85">
        <f>SUM(E100:E100)</f>
        <v>616667</v>
      </c>
    </row>
    <row r="100" spans="3:5" ht="12.75">
      <c r="C100" s="6">
        <v>3110</v>
      </c>
      <c r="D100" t="s">
        <v>38</v>
      </c>
      <c r="E100" s="70">
        <v>616667</v>
      </c>
    </row>
    <row r="101" spans="2:5" ht="12.75">
      <c r="B101" s="6">
        <v>85219</v>
      </c>
      <c r="D101" t="s">
        <v>243</v>
      </c>
      <c r="E101" s="85">
        <f>SUM(E102:E123)</f>
        <v>1850194</v>
      </c>
    </row>
    <row r="102" spans="3:5" ht="12.75">
      <c r="C102" s="6">
        <v>3020</v>
      </c>
      <c r="D102" t="s">
        <v>23</v>
      </c>
      <c r="E102" s="70">
        <v>47106</v>
      </c>
    </row>
    <row r="103" spans="1:5" ht="12.75">
      <c r="A103"/>
      <c r="B103"/>
      <c r="C103" s="6">
        <v>4010</v>
      </c>
      <c r="D103" t="s">
        <v>24</v>
      </c>
      <c r="E103" s="70">
        <v>1265844</v>
      </c>
    </row>
    <row r="104" spans="1:5" ht="12.75">
      <c r="A104"/>
      <c r="B104"/>
      <c r="C104" s="6">
        <v>4040</v>
      </c>
      <c r="D104" t="s">
        <v>25</v>
      </c>
      <c r="E104" s="70">
        <v>95000</v>
      </c>
    </row>
    <row r="105" spans="1:5" ht="12.75">
      <c r="A105"/>
      <c r="B105"/>
      <c r="C105" s="6">
        <v>4110</v>
      </c>
      <c r="D105" t="s">
        <v>26</v>
      </c>
      <c r="E105" s="70">
        <v>229300</v>
      </c>
    </row>
    <row r="106" spans="1:5" ht="12.75">
      <c r="A106"/>
      <c r="B106"/>
      <c r="C106" s="6">
        <v>4120</v>
      </c>
      <c r="D106" t="s">
        <v>376</v>
      </c>
      <c r="E106" s="70">
        <v>27200</v>
      </c>
    </row>
    <row r="107" spans="1:5" ht="12.75">
      <c r="A107"/>
      <c r="B107"/>
      <c r="C107" s="6">
        <v>4140</v>
      </c>
      <c r="D107" t="s">
        <v>276</v>
      </c>
      <c r="E107" s="70">
        <v>100</v>
      </c>
    </row>
    <row r="108" spans="1:5" ht="12.75">
      <c r="A108"/>
      <c r="B108"/>
      <c r="C108" s="6">
        <v>4170</v>
      </c>
      <c r="D108" t="s">
        <v>187</v>
      </c>
      <c r="E108" s="70">
        <v>27000</v>
      </c>
    </row>
    <row r="109" spans="1:5" ht="12.75">
      <c r="A109"/>
      <c r="B109"/>
      <c r="C109" s="6">
        <v>4210</v>
      </c>
      <c r="D109" t="s">
        <v>27</v>
      </c>
      <c r="E109" s="70">
        <v>25000</v>
      </c>
    </row>
    <row r="110" spans="1:5" ht="12.75">
      <c r="A110"/>
      <c r="B110"/>
      <c r="C110" s="6">
        <v>4260</v>
      </c>
      <c r="D110" t="s">
        <v>28</v>
      </c>
      <c r="E110" s="70">
        <v>25000</v>
      </c>
    </row>
    <row r="111" spans="1:5" ht="12.75">
      <c r="A111"/>
      <c r="B111"/>
      <c r="C111" s="6">
        <v>4270</v>
      </c>
      <c r="D111" t="s">
        <v>29</v>
      </c>
      <c r="E111" s="70">
        <v>3000</v>
      </c>
    </row>
    <row r="112" spans="1:5" ht="12.75">
      <c r="A112"/>
      <c r="B112"/>
      <c r="C112" s="6">
        <v>4280</v>
      </c>
      <c r="D112" t="s">
        <v>197</v>
      </c>
      <c r="E112" s="70">
        <v>1000</v>
      </c>
    </row>
    <row r="113" spans="1:5" ht="12.75">
      <c r="A113"/>
      <c r="B113"/>
      <c r="C113" s="6">
        <v>4300</v>
      </c>
      <c r="D113" t="s">
        <v>30</v>
      </c>
      <c r="E113" s="70">
        <v>30000</v>
      </c>
    </row>
    <row r="114" spans="1:5" ht="12.75">
      <c r="A114"/>
      <c r="B114"/>
      <c r="C114" s="6">
        <v>4360</v>
      </c>
      <c r="D114" t="s">
        <v>249</v>
      </c>
      <c r="E114" s="70">
        <v>16234</v>
      </c>
    </row>
    <row r="115" spans="1:5" ht="12.75">
      <c r="A115"/>
      <c r="B115"/>
      <c r="C115" s="6">
        <v>4400</v>
      </c>
      <c r="D115" t="s">
        <v>217</v>
      </c>
      <c r="E115" s="70">
        <v>1000</v>
      </c>
    </row>
    <row r="116" spans="1:4" ht="12.75">
      <c r="A116"/>
      <c r="B116"/>
      <c r="D116" t="s">
        <v>207</v>
      </c>
    </row>
    <row r="117" spans="1:5" ht="12.75">
      <c r="A117"/>
      <c r="B117"/>
      <c r="C117" s="6">
        <v>4410</v>
      </c>
      <c r="D117" t="s">
        <v>31</v>
      </c>
      <c r="E117" s="70">
        <v>2000</v>
      </c>
    </row>
    <row r="118" spans="1:5" ht="12.75">
      <c r="A118"/>
      <c r="B118"/>
      <c r="C118" s="6">
        <v>4430</v>
      </c>
      <c r="D118" t="s">
        <v>32</v>
      </c>
      <c r="E118" s="70">
        <v>4000</v>
      </c>
    </row>
    <row r="119" spans="1:5" ht="12.75">
      <c r="A119"/>
      <c r="C119" s="6">
        <v>4440</v>
      </c>
      <c r="D119" t="s">
        <v>33</v>
      </c>
      <c r="E119" s="70">
        <v>43800</v>
      </c>
    </row>
    <row r="120" spans="1:5" ht="12.75">
      <c r="A120"/>
      <c r="C120" s="6">
        <v>4480</v>
      </c>
      <c r="D120" t="s">
        <v>41</v>
      </c>
      <c r="E120" s="70">
        <v>4110</v>
      </c>
    </row>
    <row r="121" spans="1:5" ht="12.75">
      <c r="A121"/>
      <c r="C121" s="6">
        <v>4520</v>
      </c>
      <c r="D121" t="s">
        <v>280</v>
      </c>
      <c r="E121" s="70">
        <v>1000</v>
      </c>
    </row>
    <row r="122" spans="1:5" ht="12.75">
      <c r="A122"/>
      <c r="C122" s="6">
        <v>4700</v>
      </c>
      <c r="D122" t="s">
        <v>200</v>
      </c>
      <c r="E122" s="70">
        <v>2500</v>
      </c>
    </row>
    <row r="123" spans="1:4" ht="12.75">
      <c r="A123"/>
      <c r="D123" t="s">
        <v>201</v>
      </c>
    </row>
    <row r="124" ht="12.75">
      <c r="A124"/>
    </row>
    <row r="125" spans="1:5" ht="12.75">
      <c r="A125"/>
      <c r="B125" s="6">
        <v>85219</v>
      </c>
      <c r="D125" t="s">
        <v>429</v>
      </c>
      <c r="E125" s="70">
        <f>E126</f>
        <v>6000</v>
      </c>
    </row>
    <row r="126" spans="1:5" ht="12.75">
      <c r="A126"/>
      <c r="C126" s="6">
        <v>3110</v>
      </c>
      <c r="D126" t="s">
        <v>38</v>
      </c>
      <c r="E126" s="70">
        <v>6000</v>
      </c>
    </row>
    <row r="127" ht="12.75">
      <c r="A127"/>
    </row>
    <row r="128" spans="1:5" ht="12.75">
      <c r="A128"/>
      <c r="B128" s="6">
        <v>85228</v>
      </c>
      <c r="D128" t="s">
        <v>138</v>
      </c>
      <c r="E128" s="85">
        <f>SUM(E129:E138)</f>
        <v>850000</v>
      </c>
    </row>
    <row r="129" spans="1:5" ht="12.75">
      <c r="A129"/>
      <c r="C129" s="6">
        <v>4010</v>
      </c>
      <c r="D129" t="s">
        <v>24</v>
      </c>
      <c r="E129" s="70">
        <v>20000</v>
      </c>
    </row>
    <row r="130" spans="1:5" ht="12.75">
      <c r="A130"/>
      <c r="C130" s="6">
        <v>4110</v>
      </c>
      <c r="D130" t="s">
        <v>26</v>
      </c>
      <c r="E130" s="70">
        <v>110547</v>
      </c>
    </row>
    <row r="131" spans="1:5" ht="12.75">
      <c r="A131"/>
      <c r="C131" s="6">
        <v>4120</v>
      </c>
      <c r="D131" t="s">
        <v>376</v>
      </c>
      <c r="E131" s="70">
        <v>7516</v>
      </c>
    </row>
    <row r="132" spans="1:5" ht="12.75">
      <c r="A132"/>
      <c r="C132" s="6">
        <v>4170</v>
      </c>
      <c r="D132" t="s">
        <v>187</v>
      </c>
      <c r="E132" s="70">
        <v>700000</v>
      </c>
    </row>
    <row r="133" spans="1:5" ht="12.75">
      <c r="A133"/>
      <c r="C133" s="6">
        <v>4210</v>
      </c>
      <c r="D133" t="s">
        <v>27</v>
      </c>
      <c r="E133" s="70">
        <v>5400</v>
      </c>
    </row>
    <row r="134" spans="1:5" ht="12.75">
      <c r="A134"/>
      <c r="C134" s="6">
        <v>4280</v>
      </c>
      <c r="D134" t="s">
        <v>197</v>
      </c>
      <c r="E134" s="70">
        <v>1600</v>
      </c>
    </row>
    <row r="135" spans="1:5" ht="12.75">
      <c r="A135"/>
      <c r="C135" s="6">
        <v>4300</v>
      </c>
      <c r="D135" t="s">
        <v>30</v>
      </c>
      <c r="E135" s="70">
        <v>1500</v>
      </c>
    </row>
    <row r="136" spans="1:5" ht="12.75">
      <c r="A136"/>
      <c r="C136" s="6">
        <v>4360</v>
      </c>
      <c r="D136" t="s">
        <v>249</v>
      </c>
      <c r="E136" s="70">
        <v>500</v>
      </c>
    </row>
    <row r="137" spans="1:5" ht="12.75">
      <c r="A137"/>
      <c r="C137" s="6">
        <v>4410</v>
      </c>
      <c r="D137" t="s">
        <v>31</v>
      </c>
      <c r="E137" s="70">
        <v>937</v>
      </c>
    </row>
    <row r="138" spans="1:5" ht="12.75">
      <c r="A138"/>
      <c r="C138" s="6">
        <v>4710</v>
      </c>
      <c r="D138" t="s">
        <v>368</v>
      </c>
      <c r="E138" s="70">
        <v>2000</v>
      </c>
    </row>
    <row r="140" spans="1:5" ht="12.75">
      <c r="A140"/>
      <c r="B140" s="6">
        <v>85228</v>
      </c>
      <c r="D140" t="s">
        <v>364</v>
      </c>
      <c r="E140" s="85">
        <f>SUM(E141:E152)</f>
        <v>183000</v>
      </c>
    </row>
    <row r="141" spans="1:5" ht="12.75">
      <c r="A141"/>
      <c r="C141" s="6">
        <v>3020</v>
      </c>
      <c r="D141" t="s">
        <v>23</v>
      </c>
      <c r="E141" s="70">
        <v>1600</v>
      </c>
    </row>
    <row r="142" spans="1:5" ht="12.75">
      <c r="A142"/>
      <c r="C142" s="6">
        <v>4010</v>
      </c>
      <c r="D142" t="s">
        <v>24</v>
      </c>
      <c r="E142" s="70">
        <v>90993</v>
      </c>
    </row>
    <row r="143" spans="1:5" ht="12.75">
      <c r="A143"/>
      <c r="C143" s="6">
        <v>4040</v>
      </c>
      <c r="D143" t="s">
        <v>25</v>
      </c>
      <c r="E143" s="70">
        <v>14000</v>
      </c>
    </row>
    <row r="144" spans="1:5" ht="12.75">
      <c r="A144"/>
      <c r="C144" s="6">
        <v>4110</v>
      </c>
      <c r="D144" t="s">
        <v>26</v>
      </c>
      <c r="E144" s="70">
        <v>23000</v>
      </c>
    </row>
    <row r="145" spans="1:5" ht="12.75">
      <c r="A145"/>
      <c r="C145" s="6">
        <v>4120</v>
      </c>
      <c r="D145" t="s">
        <v>376</v>
      </c>
      <c r="E145" s="70">
        <v>3000</v>
      </c>
    </row>
    <row r="146" spans="1:5" ht="12.75">
      <c r="A146"/>
      <c r="C146" s="6">
        <v>4210</v>
      </c>
      <c r="D146" t="s">
        <v>27</v>
      </c>
      <c r="E146" s="70">
        <v>870</v>
      </c>
    </row>
    <row r="147" spans="1:5" ht="12.75">
      <c r="A147"/>
      <c r="C147" s="6">
        <v>4280</v>
      </c>
      <c r="D147" t="s">
        <v>197</v>
      </c>
      <c r="E147" s="70">
        <v>100</v>
      </c>
    </row>
    <row r="148" spans="1:5" ht="12.75">
      <c r="A148"/>
      <c r="C148" s="6">
        <v>4300</v>
      </c>
      <c r="D148" t="s">
        <v>30</v>
      </c>
      <c r="E148" s="70">
        <v>40000</v>
      </c>
    </row>
    <row r="149" spans="1:5" ht="12.75">
      <c r="A149"/>
      <c r="C149" s="6">
        <v>4360</v>
      </c>
      <c r="D149" t="s">
        <v>249</v>
      </c>
      <c r="E149" s="70">
        <v>1000</v>
      </c>
    </row>
    <row r="150" spans="1:5" ht="12.75">
      <c r="A150"/>
      <c r="C150" s="6">
        <v>4410</v>
      </c>
      <c r="D150" t="s">
        <v>31</v>
      </c>
      <c r="E150" s="70">
        <v>953</v>
      </c>
    </row>
    <row r="151" spans="1:5" ht="12.75">
      <c r="A151"/>
      <c r="C151" s="6">
        <v>4440</v>
      </c>
      <c r="D151" t="s">
        <v>33</v>
      </c>
      <c r="E151" s="70">
        <v>7484</v>
      </c>
    </row>
    <row r="152" spans="1:4" ht="12.75">
      <c r="A152"/>
      <c r="C152" s="6">
        <v>4710</v>
      </c>
      <c r="D152" t="s">
        <v>368</v>
      </c>
    </row>
    <row r="154" spans="2:5" ht="12.75">
      <c r="B154" s="6">
        <v>85230</v>
      </c>
      <c r="D154" t="s">
        <v>336</v>
      </c>
      <c r="E154" s="85">
        <f>SUM(E155:E155)</f>
        <v>40000</v>
      </c>
    </row>
    <row r="155" spans="3:5" ht="13.5" customHeight="1">
      <c r="C155" s="6">
        <v>3110</v>
      </c>
      <c r="D155" t="s">
        <v>38</v>
      </c>
      <c r="E155" s="70">
        <v>40000</v>
      </c>
    </row>
    <row r="156" ht="13.5" customHeight="1"/>
    <row r="157" spans="2:5" ht="13.5" customHeight="1">
      <c r="B157" s="6">
        <v>85295</v>
      </c>
      <c r="D157" t="s">
        <v>385</v>
      </c>
      <c r="E157" s="85">
        <f>SUM(E158:E163)</f>
        <v>28500</v>
      </c>
    </row>
    <row r="158" spans="3:5" ht="13.5" customHeight="1">
      <c r="C158" s="6">
        <v>4110</v>
      </c>
      <c r="D158" t="s">
        <v>26</v>
      </c>
      <c r="E158" s="70">
        <v>3684</v>
      </c>
    </row>
    <row r="159" spans="3:5" ht="13.5" customHeight="1">
      <c r="C159" s="6">
        <v>4170</v>
      </c>
      <c r="D159" t="s">
        <v>187</v>
      </c>
      <c r="E159" s="70">
        <v>21100</v>
      </c>
    </row>
    <row r="160" spans="3:5" ht="13.5" customHeight="1">
      <c r="C160" s="6">
        <v>4210</v>
      </c>
      <c r="D160" t="s">
        <v>27</v>
      </c>
      <c r="E160" s="70">
        <v>1248</v>
      </c>
    </row>
    <row r="161" spans="3:5" ht="13.5" customHeight="1">
      <c r="C161" s="6">
        <v>4220</v>
      </c>
      <c r="D161" t="s">
        <v>36</v>
      </c>
      <c r="E161" s="70">
        <v>568</v>
      </c>
    </row>
    <row r="162" spans="3:5" ht="13.5" customHeight="1">
      <c r="C162" s="6">
        <v>4260</v>
      </c>
      <c r="D162" t="s">
        <v>28</v>
      </c>
      <c r="E162" s="70">
        <v>1700</v>
      </c>
    </row>
    <row r="163" spans="3:5" ht="13.5" customHeight="1">
      <c r="C163" s="6">
        <v>4300</v>
      </c>
      <c r="D163" t="s">
        <v>30</v>
      </c>
      <c r="E163" s="70">
        <v>200</v>
      </c>
    </row>
    <row r="164" ht="13.5" customHeight="1"/>
    <row r="165" spans="1:4" ht="12.75">
      <c r="A165" s="7">
        <v>852</v>
      </c>
      <c r="B165" s="7"/>
      <c r="C165" s="7"/>
      <c r="D165" s="5" t="s">
        <v>228</v>
      </c>
    </row>
    <row r="166" spans="2:5" ht="12.75">
      <c r="B166" s="6">
        <v>85213</v>
      </c>
      <c r="D166" t="s">
        <v>113</v>
      </c>
      <c r="E166" s="85">
        <f>SUM(E168:E168)</f>
        <v>64800</v>
      </c>
    </row>
    <row r="167" ht="12.75">
      <c r="D167" t="s">
        <v>177</v>
      </c>
    </row>
    <row r="168" spans="3:5" ht="12.75">
      <c r="C168" s="6">
        <v>4130</v>
      </c>
      <c r="D168" t="s">
        <v>112</v>
      </c>
      <c r="E168" s="70">
        <v>64800</v>
      </c>
    </row>
    <row r="170" spans="1:5" ht="12.75">
      <c r="A170" s="7">
        <v>851</v>
      </c>
      <c r="B170" s="7"/>
      <c r="C170" s="7"/>
      <c r="D170" s="5" t="s">
        <v>11</v>
      </c>
      <c r="E170" s="84">
        <f>E171+E191</f>
        <v>470000</v>
      </c>
    </row>
    <row r="171" spans="2:5" ht="12.75">
      <c r="B171" s="6">
        <v>85154</v>
      </c>
      <c r="D171" t="s">
        <v>12</v>
      </c>
      <c r="E171" s="85">
        <f>SUM(E172:E190)</f>
        <v>467000</v>
      </c>
    </row>
    <row r="172" spans="3:5" ht="12.75">
      <c r="C172" s="6">
        <v>3020</v>
      </c>
      <c r="D172" t="s">
        <v>23</v>
      </c>
      <c r="E172" s="70">
        <v>1790</v>
      </c>
    </row>
    <row r="173" spans="3:5" ht="12.75">
      <c r="C173" s="6">
        <v>4010</v>
      </c>
      <c r="D173" t="s">
        <v>24</v>
      </c>
      <c r="E173" s="70">
        <v>275000</v>
      </c>
    </row>
    <row r="174" spans="3:5" ht="12.75">
      <c r="C174" s="6">
        <v>4040</v>
      </c>
      <c r="D174" t="s">
        <v>25</v>
      </c>
      <c r="E174" s="70">
        <v>18500</v>
      </c>
    </row>
    <row r="175" spans="3:5" ht="12.75">
      <c r="C175" s="6">
        <v>4110</v>
      </c>
      <c r="D175" t="s">
        <v>26</v>
      </c>
      <c r="E175" s="70">
        <v>49300</v>
      </c>
    </row>
    <row r="176" spans="3:5" ht="12.75">
      <c r="C176" s="6">
        <v>4120</v>
      </c>
      <c r="D176" t="s">
        <v>376</v>
      </c>
      <c r="E176" s="70">
        <v>6670</v>
      </c>
    </row>
    <row r="177" spans="3:5" ht="12.75">
      <c r="C177" s="6">
        <v>4170</v>
      </c>
      <c r="D177" t="s">
        <v>187</v>
      </c>
      <c r="E177" s="70">
        <v>6000</v>
      </c>
    </row>
    <row r="178" spans="3:5" ht="12.75">
      <c r="C178" s="6">
        <v>4210</v>
      </c>
      <c r="D178" t="s">
        <v>27</v>
      </c>
      <c r="E178" s="70">
        <v>13000</v>
      </c>
    </row>
    <row r="179" spans="3:5" ht="12.75">
      <c r="C179" s="6">
        <v>4260</v>
      </c>
      <c r="D179" t="s">
        <v>28</v>
      </c>
      <c r="E179" s="70">
        <v>19000</v>
      </c>
    </row>
    <row r="180" spans="3:5" ht="12.75">
      <c r="C180" s="6">
        <v>4270</v>
      </c>
      <c r="D180" t="s">
        <v>29</v>
      </c>
      <c r="E180" s="70">
        <v>2269</v>
      </c>
    </row>
    <row r="181" spans="3:5" ht="12.75">
      <c r="C181" s="6">
        <v>4280</v>
      </c>
      <c r="D181" t="s">
        <v>197</v>
      </c>
      <c r="E181" s="70">
        <v>100</v>
      </c>
    </row>
    <row r="182" spans="3:5" ht="12.75">
      <c r="C182" s="6">
        <v>4300</v>
      </c>
      <c r="D182" t="s">
        <v>30</v>
      </c>
      <c r="E182" s="70">
        <v>60000</v>
      </c>
    </row>
    <row r="183" spans="3:5" ht="12.75">
      <c r="C183" s="6">
        <v>4360</v>
      </c>
      <c r="D183" t="s">
        <v>249</v>
      </c>
      <c r="E183" s="70">
        <v>4600</v>
      </c>
    </row>
    <row r="184" spans="3:5" ht="12.75">
      <c r="C184" s="6">
        <v>4410</v>
      </c>
      <c r="D184" t="s">
        <v>31</v>
      </c>
      <c r="E184" s="70">
        <v>1000</v>
      </c>
    </row>
    <row r="185" spans="3:5" ht="12.75">
      <c r="C185" s="6">
        <v>4430</v>
      </c>
      <c r="D185" t="s">
        <v>32</v>
      </c>
      <c r="E185" s="70">
        <v>1150</v>
      </c>
    </row>
    <row r="186" spans="3:5" ht="12.75">
      <c r="C186" s="6">
        <v>4440</v>
      </c>
      <c r="D186" t="s">
        <v>33</v>
      </c>
      <c r="E186" s="70">
        <v>5821</v>
      </c>
    </row>
    <row r="187" spans="3:5" ht="12.75">
      <c r="C187" s="6">
        <v>4480</v>
      </c>
      <c r="D187" t="s">
        <v>41</v>
      </c>
      <c r="E187" s="70">
        <v>1000</v>
      </c>
    </row>
    <row r="188" spans="1:5" ht="12.75">
      <c r="A188" s="3"/>
      <c r="B188" s="3"/>
      <c r="C188" s="6">
        <v>4520</v>
      </c>
      <c r="D188" t="s">
        <v>280</v>
      </c>
      <c r="E188" s="70">
        <v>800</v>
      </c>
    </row>
    <row r="189" spans="3:5" ht="12.75">
      <c r="C189" s="6">
        <v>4700</v>
      </c>
      <c r="D189" t="s">
        <v>204</v>
      </c>
      <c r="E189" s="70">
        <v>1000</v>
      </c>
    </row>
    <row r="190" ht="12.75">
      <c r="D190" t="s">
        <v>205</v>
      </c>
    </row>
    <row r="191" spans="2:5" ht="12.75">
      <c r="B191" s="6">
        <v>85153</v>
      </c>
      <c r="D191" t="s">
        <v>193</v>
      </c>
      <c r="E191" s="85">
        <f>SUM(E192:E193)</f>
        <v>3000</v>
      </c>
    </row>
    <row r="192" spans="3:5" ht="12.75">
      <c r="C192" s="6">
        <v>4210</v>
      </c>
      <c r="D192" t="s">
        <v>27</v>
      </c>
      <c r="E192" s="70">
        <v>1000</v>
      </c>
    </row>
    <row r="193" spans="3:5" ht="12.75">
      <c r="C193" s="6">
        <v>4300</v>
      </c>
      <c r="D193" t="s">
        <v>30</v>
      </c>
      <c r="E193" s="70">
        <v>2000</v>
      </c>
    </row>
    <row r="195" spans="1:5" s="54" customFormat="1" ht="12.75">
      <c r="A195" s="55">
        <v>855</v>
      </c>
      <c r="B195" s="55"/>
      <c r="C195" s="55"/>
      <c r="D195" s="54" t="s">
        <v>333</v>
      </c>
      <c r="E195" s="85">
        <f>E196+E209</f>
        <v>451879</v>
      </c>
    </row>
    <row r="196" spans="2:5" ht="12.75">
      <c r="B196" s="50">
        <v>85504</v>
      </c>
      <c r="C196" s="50"/>
      <c r="D196" s="56" t="s">
        <v>279</v>
      </c>
      <c r="E196" s="85">
        <f>SUM(E197:E208)</f>
        <v>211879</v>
      </c>
    </row>
    <row r="197" spans="2:5" ht="12.75">
      <c r="B197" s="50"/>
      <c r="C197" s="6">
        <v>3020</v>
      </c>
      <c r="D197" t="s">
        <v>23</v>
      </c>
      <c r="E197" s="87">
        <v>1500</v>
      </c>
    </row>
    <row r="198" spans="2:5" ht="12.75">
      <c r="B198" s="50"/>
      <c r="C198" s="6">
        <v>4010</v>
      </c>
      <c r="D198" t="s">
        <v>24</v>
      </c>
      <c r="E198" s="87">
        <v>147800</v>
      </c>
    </row>
    <row r="199" spans="2:5" ht="12.75">
      <c r="B199" s="50"/>
      <c r="C199" s="6">
        <v>4040</v>
      </c>
      <c r="D199" t="s">
        <v>25</v>
      </c>
      <c r="E199" s="87">
        <v>12300</v>
      </c>
    </row>
    <row r="200" spans="2:5" ht="12.75">
      <c r="B200" s="50"/>
      <c r="C200" s="6">
        <v>4110</v>
      </c>
      <c r="D200" t="s">
        <v>26</v>
      </c>
      <c r="E200" s="87">
        <v>27330</v>
      </c>
    </row>
    <row r="201" spans="2:5" ht="12.75">
      <c r="B201" s="50"/>
      <c r="C201" s="6">
        <v>4120</v>
      </c>
      <c r="D201" t="s">
        <v>376</v>
      </c>
      <c r="E201" s="87">
        <v>3820</v>
      </c>
    </row>
    <row r="202" spans="2:5" ht="12.75">
      <c r="B202" s="50"/>
      <c r="C202" s="6">
        <v>4210</v>
      </c>
      <c r="D202" t="s">
        <v>27</v>
      </c>
      <c r="E202" s="87">
        <v>1060</v>
      </c>
    </row>
    <row r="203" spans="1:5" ht="12.75">
      <c r="A203"/>
      <c r="B203" s="50"/>
      <c r="C203" s="6">
        <v>4260</v>
      </c>
      <c r="D203" t="s">
        <v>28</v>
      </c>
      <c r="E203" s="87">
        <v>3430</v>
      </c>
    </row>
    <row r="204" spans="1:5" ht="12.75">
      <c r="A204"/>
      <c r="B204" s="50"/>
      <c r="C204" s="6">
        <v>4300</v>
      </c>
      <c r="D204" t="s">
        <v>30</v>
      </c>
      <c r="E204" s="87">
        <v>3750</v>
      </c>
    </row>
    <row r="205" spans="1:5" ht="12.75">
      <c r="A205"/>
      <c r="B205" s="50"/>
      <c r="C205" s="6">
        <v>4360</v>
      </c>
      <c r="D205" t="s">
        <v>249</v>
      </c>
      <c r="E205" s="87">
        <v>2700</v>
      </c>
    </row>
    <row r="206" spans="1:5" ht="12.75">
      <c r="A206"/>
      <c r="B206" s="50"/>
      <c r="C206" s="6">
        <v>4410</v>
      </c>
      <c r="D206" t="s">
        <v>31</v>
      </c>
      <c r="E206" s="87">
        <v>2700</v>
      </c>
    </row>
    <row r="207" spans="1:5" ht="12.75">
      <c r="A207"/>
      <c r="B207" s="50"/>
      <c r="C207" s="6">
        <v>4440</v>
      </c>
      <c r="D207" t="s">
        <v>33</v>
      </c>
      <c r="E207" s="87">
        <v>4989</v>
      </c>
    </row>
    <row r="208" spans="1:5" ht="12.75">
      <c r="A208"/>
      <c r="B208" s="50"/>
      <c r="C208" s="6">
        <v>4700</v>
      </c>
      <c r="D208" t="s">
        <v>200</v>
      </c>
      <c r="E208" s="87">
        <v>500</v>
      </c>
    </row>
    <row r="209" spans="1:5" ht="12.75">
      <c r="A209"/>
      <c r="B209" s="31" t="s">
        <v>335</v>
      </c>
      <c r="C209" s="59"/>
      <c r="D209" s="66" t="s">
        <v>278</v>
      </c>
      <c r="E209" s="93">
        <f>E210</f>
        <v>240000</v>
      </c>
    </row>
    <row r="210" spans="1:5" ht="12.75">
      <c r="A210"/>
      <c r="B210" s="58"/>
      <c r="C210" s="59">
        <v>4330</v>
      </c>
      <c r="D210" s="45" t="s">
        <v>288</v>
      </c>
      <c r="E210" s="94">
        <v>240000</v>
      </c>
    </row>
    <row r="211" spans="1:5" ht="12.75">
      <c r="A211"/>
      <c r="B211" s="58"/>
      <c r="C211" s="59"/>
      <c r="D211" s="45" t="s">
        <v>185</v>
      </c>
      <c r="E211" s="94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6"/>
  <sheetViews>
    <sheetView zoomScalePageLayoutView="0" workbookViewId="0" topLeftCell="A182">
      <selection activeCell="B233" sqref="B233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2" customWidth="1"/>
    <col min="4" max="4" width="57.25390625" style="12" customWidth="1"/>
    <col min="5" max="5" width="21.125" style="78" customWidth="1"/>
  </cols>
  <sheetData>
    <row r="1" spans="1:5" ht="12.75">
      <c r="A1" s="6" t="s">
        <v>59</v>
      </c>
      <c r="E1" s="69" t="s">
        <v>350</v>
      </c>
    </row>
    <row r="2" ht="12.75">
      <c r="E2" s="70" t="s">
        <v>430</v>
      </c>
    </row>
    <row r="3" spans="4:5" ht="15.75">
      <c r="D3" s="41" t="s">
        <v>98</v>
      </c>
      <c r="E3" s="70" t="s">
        <v>139</v>
      </c>
    </row>
    <row r="4" spans="1:5" ht="12.75">
      <c r="A4" s="20"/>
      <c r="B4" s="20"/>
      <c r="C4" s="36"/>
      <c r="D4" s="42"/>
      <c r="E4" s="71" t="s">
        <v>431</v>
      </c>
    </row>
    <row r="5" spans="1:5" ht="12.75">
      <c r="A5" s="3" t="s">
        <v>0</v>
      </c>
      <c r="B5" s="3" t="s">
        <v>15</v>
      </c>
      <c r="C5" s="31" t="s">
        <v>77</v>
      </c>
      <c r="D5" s="15" t="s">
        <v>78</v>
      </c>
      <c r="E5" s="72" t="s">
        <v>399</v>
      </c>
    </row>
    <row r="6" spans="1:5" ht="12.75">
      <c r="A6" s="1">
        <v>1</v>
      </c>
      <c r="B6" s="1">
        <v>2</v>
      </c>
      <c r="C6" s="29" t="s">
        <v>79</v>
      </c>
      <c r="D6" s="1">
        <v>4</v>
      </c>
      <c r="E6" s="103">
        <v>5</v>
      </c>
    </row>
    <row r="7" spans="1:5" ht="12.75">
      <c r="A7" s="21"/>
      <c r="B7" s="21"/>
      <c r="C7" s="34"/>
      <c r="D7" s="46" t="s">
        <v>195</v>
      </c>
      <c r="E7" s="74">
        <f>E20+E49+E59+E66+E110+E126+E207+E118+E9+E163+E46+E16</f>
        <v>123042328</v>
      </c>
    </row>
    <row r="8" spans="1:5" ht="12.75">
      <c r="A8" s="20"/>
      <c r="B8" s="20"/>
      <c r="C8" s="36"/>
      <c r="D8" s="43" t="s">
        <v>196</v>
      </c>
      <c r="E8" s="75"/>
    </row>
    <row r="9" spans="1:5" ht="12.75">
      <c r="A9" s="52">
        <v>150</v>
      </c>
      <c r="B9" s="52"/>
      <c r="C9" s="51"/>
      <c r="D9" s="62" t="s">
        <v>286</v>
      </c>
      <c r="E9" s="116">
        <f>E10</f>
        <v>590000</v>
      </c>
    </row>
    <row r="10" spans="1:5" ht="12.75">
      <c r="A10" s="52"/>
      <c r="B10" s="52">
        <v>15011</v>
      </c>
      <c r="C10" s="51"/>
      <c r="D10" s="62" t="s">
        <v>287</v>
      </c>
      <c r="E10" s="116">
        <f>SUM(E11:E15)</f>
        <v>590000</v>
      </c>
    </row>
    <row r="11" spans="1:5" ht="12.75">
      <c r="A11" s="3"/>
      <c r="B11" s="3"/>
      <c r="C11" s="32" t="s">
        <v>148</v>
      </c>
      <c r="D11" s="12" t="s">
        <v>81</v>
      </c>
      <c r="E11" s="77">
        <v>450000</v>
      </c>
    </row>
    <row r="12" spans="1:5" ht="12.75">
      <c r="A12" s="3"/>
      <c r="B12" s="3"/>
      <c r="C12" s="31"/>
      <c r="D12" s="15" t="s">
        <v>125</v>
      </c>
      <c r="E12" s="76"/>
    </row>
    <row r="13" spans="1:5" ht="12.75">
      <c r="A13" s="3"/>
      <c r="B13" s="3"/>
      <c r="C13" s="31"/>
      <c r="D13" s="15" t="s">
        <v>126</v>
      </c>
      <c r="E13" s="76"/>
    </row>
    <row r="14" spans="1:5" ht="12.75">
      <c r="A14" s="3"/>
      <c r="B14" s="3"/>
      <c r="C14" s="31"/>
      <c r="D14" s="15" t="s">
        <v>127</v>
      </c>
      <c r="E14" s="77"/>
    </row>
    <row r="15" spans="1:5" ht="12.75">
      <c r="A15" s="20"/>
      <c r="B15" s="20"/>
      <c r="C15" s="36" t="s">
        <v>146</v>
      </c>
      <c r="D15" s="42" t="s">
        <v>76</v>
      </c>
      <c r="E15" s="104">
        <v>140000</v>
      </c>
    </row>
    <row r="16" spans="1:5" ht="12.75">
      <c r="A16" s="52">
        <v>600</v>
      </c>
      <c r="B16" s="52"/>
      <c r="C16" s="51"/>
      <c r="D16" s="62" t="s">
        <v>384</v>
      </c>
      <c r="E16" s="116">
        <f>E17</f>
        <v>570000</v>
      </c>
    </row>
    <row r="17" spans="1:5" ht="12.75">
      <c r="A17" s="52"/>
      <c r="B17" s="52">
        <v>60019</v>
      </c>
      <c r="C17" s="51"/>
      <c r="D17" s="62" t="s">
        <v>407</v>
      </c>
      <c r="E17" s="116">
        <f>E18</f>
        <v>570000</v>
      </c>
    </row>
    <row r="18" spans="1:5" ht="12.75">
      <c r="A18" s="3"/>
      <c r="B18" s="3"/>
      <c r="C18" s="40" t="s">
        <v>183</v>
      </c>
      <c r="D18" s="49" t="s">
        <v>211</v>
      </c>
      <c r="E18" s="77">
        <v>570000</v>
      </c>
    </row>
    <row r="19" spans="1:5" ht="12.75">
      <c r="A19" s="20"/>
      <c r="B19" s="20"/>
      <c r="C19" s="36"/>
      <c r="D19" s="42" t="s">
        <v>212</v>
      </c>
      <c r="E19" s="104"/>
    </row>
    <row r="20" spans="1:5" ht="12.75">
      <c r="A20" s="55">
        <v>700</v>
      </c>
      <c r="B20" s="55"/>
      <c r="C20" s="65"/>
      <c r="D20" s="117" t="s">
        <v>80</v>
      </c>
      <c r="E20" s="115">
        <f>E21+E33</f>
        <v>10481600</v>
      </c>
    </row>
    <row r="21" spans="1:5" ht="12.75">
      <c r="A21" s="55"/>
      <c r="B21" s="55">
        <v>70005</v>
      </c>
      <c r="C21" s="65"/>
      <c r="D21" s="117" t="s">
        <v>18</v>
      </c>
      <c r="E21" s="115">
        <f>SUM(E22:E32)</f>
        <v>1382000</v>
      </c>
    </row>
    <row r="22" spans="3:5" ht="12.75">
      <c r="C22" s="32" t="s">
        <v>147</v>
      </c>
      <c r="D22" s="12" t="s">
        <v>289</v>
      </c>
      <c r="E22" s="78">
        <v>50000</v>
      </c>
    </row>
    <row r="23" spans="3:5" ht="12.75">
      <c r="C23" s="32" t="s">
        <v>290</v>
      </c>
      <c r="D23" s="12" t="s">
        <v>291</v>
      </c>
      <c r="E23" s="78">
        <v>100000</v>
      </c>
    </row>
    <row r="24" spans="3:5" ht="12.75">
      <c r="C24" s="32" t="s">
        <v>148</v>
      </c>
      <c r="D24" s="12" t="s">
        <v>293</v>
      </c>
      <c r="E24" s="78">
        <v>250000</v>
      </c>
    </row>
    <row r="25" ht="12.75">
      <c r="D25" s="12" t="s">
        <v>125</v>
      </c>
    </row>
    <row r="26" ht="12.75">
      <c r="D26" s="12" t="s">
        <v>126</v>
      </c>
    </row>
    <row r="27" ht="12.75">
      <c r="D27" s="12" t="s">
        <v>127</v>
      </c>
    </row>
    <row r="28" spans="3:5" ht="12.75">
      <c r="C28" s="32" t="s">
        <v>190</v>
      </c>
      <c r="D28" s="12" t="s">
        <v>274</v>
      </c>
      <c r="E28" s="78">
        <v>80000</v>
      </c>
    </row>
    <row r="29" ht="12.75">
      <c r="D29" s="12" t="s">
        <v>275</v>
      </c>
    </row>
    <row r="30" spans="1:5" ht="12.75">
      <c r="A30" s="3"/>
      <c r="B30" s="3"/>
      <c r="C30" s="31" t="s">
        <v>149</v>
      </c>
      <c r="D30" s="15" t="s">
        <v>268</v>
      </c>
      <c r="E30" s="79">
        <v>900000</v>
      </c>
    </row>
    <row r="31" spans="1:5" ht="12.75">
      <c r="A31" s="3"/>
      <c r="B31" s="3"/>
      <c r="C31" s="31"/>
      <c r="D31" s="15" t="s">
        <v>269</v>
      </c>
      <c r="E31" s="79"/>
    </row>
    <row r="32" spans="1:5" ht="12.75">
      <c r="A32" s="3"/>
      <c r="B32" s="3"/>
      <c r="C32" s="31" t="s">
        <v>150</v>
      </c>
      <c r="D32" s="15" t="s">
        <v>294</v>
      </c>
      <c r="E32" s="79">
        <v>2000</v>
      </c>
    </row>
    <row r="33" spans="1:5" ht="12.75">
      <c r="A33" s="3"/>
      <c r="B33" s="3">
        <v>70007</v>
      </c>
      <c r="C33" s="31"/>
      <c r="D33" s="15" t="s">
        <v>408</v>
      </c>
      <c r="E33" s="79">
        <f>SUM(E34:E43)</f>
        <v>9099600</v>
      </c>
    </row>
    <row r="34" spans="1:5" ht="12.75">
      <c r="A34" s="3"/>
      <c r="B34" s="3"/>
      <c r="C34" s="32" t="s">
        <v>338</v>
      </c>
      <c r="D34" s="12" t="s">
        <v>339</v>
      </c>
      <c r="E34" s="79">
        <v>50000</v>
      </c>
    </row>
    <row r="35" spans="1:5" ht="12.75">
      <c r="A35" s="3"/>
      <c r="B35" s="3"/>
      <c r="D35" s="12" t="s">
        <v>340</v>
      </c>
      <c r="E35" s="79"/>
    </row>
    <row r="36" spans="1:5" ht="12.75">
      <c r="A36" s="3"/>
      <c r="B36" s="3"/>
      <c r="D36" s="12" t="s">
        <v>341</v>
      </c>
      <c r="E36" s="79"/>
    </row>
    <row r="37" spans="1:5" ht="12.75">
      <c r="A37" s="3"/>
      <c r="B37" s="3"/>
      <c r="C37" s="32" t="s">
        <v>148</v>
      </c>
      <c r="D37" s="12" t="s">
        <v>293</v>
      </c>
      <c r="E37" s="79">
        <v>1900000</v>
      </c>
    </row>
    <row r="38" spans="1:5" ht="12.75">
      <c r="A38" s="3"/>
      <c r="B38" s="3"/>
      <c r="D38" s="12" t="s">
        <v>125</v>
      </c>
      <c r="E38" s="79"/>
    </row>
    <row r="39" spans="1:5" ht="12.75">
      <c r="A39" s="3"/>
      <c r="B39" s="3"/>
      <c r="D39" s="12" t="s">
        <v>126</v>
      </c>
      <c r="E39" s="79"/>
    </row>
    <row r="40" spans="1:5" ht="12.75">
      <c r="A40" s="3"/>
      <c r="B40" s="3"/>
      <c r="D40" s="12" t="s">
        <v>127</v>
      </c>
      <c r="E40" s="79"/>
    </row>
    <row r="41" spans="1:5" ht="12.75">
      <c r="A41" s="3"/>
      <c r="B41" s="3"/>
      <c r="C41" s="31" t="s">
        <v>146</v>
      </c>
      <c r="D41" s="15" t="s">
        <v>76</v>
      </c>
      <c r="E41" s="79">
        <v>2300000</v>
      </c>
    </row>
    <row r="42" spans="1:5" ht="12.75">
      <c r="A42" s="3"/>
      <c r="B42" s="3"/>
      <c r="C42" s="31" t="s">
        <v>150</v>
      </c>
      <c r="D42" s="15" t="s">
        <v>294</v>
      </c>
      <c r="E42" s="79">
        <v>50000</v>
      </c>
    </row>
    <row r="43" spans="1:5" ht="12.75">
      <c r="A43" s="3"/>
      <c r="B43" s="3"/>
      <c r="C43" s="31" t="s">
        <v>409</v>
      </c>
      <c r="D43" s="15" t="s">
        <v>391</v>
      </c>
      <c r="E43" s="79">
        <v>4799600</v>
      </c>
    </row>
    <row r="44" spans="1:5" ht="12.75">
      <c r="A44" s="3"/>
      <c r="B44" s="3"/>
      <c r="C44" s="31"/>
      <c r="D44" s="15" t="s">
        <v>410</v>
      </c>
      <c r="E44" s="79"/>
    </row>
    <row r="45" spans="1:5" ht="12.75">
      <c r="A45" s="20"/>
      <c r="B45" s="20"/>
      <c r="C45" s="36"/>
      <c r="D45" s="42" t="s">
        <v>426</v>
      </c>
      <c r="E45" s="80"/>
    </row>
    <row r="46" spans="1:5" ht="12.75">
      <c r="A46" s="52">
        <v>710</v>
      </c>
      <c r="B46" s="52"/>
      <c r="C46" s="51"/>
      <c r="D46" s="62" t="s">
        <v>292</v>
      </c>
      <c r="E46" s="116">
        <f>E47</f>
        <v>250000</v>
      </c>
    </row>
    <row r="47" spans="1:5" ht="12.75">
      <c r="A47" s="52"/>
      <c r="B47" s="52">
        <v>71035</v>
      </c>
      <c r="C47" s="51"/>
      <c r="D47" s="62" t="s">
        <v>313</v>
      </c>
      <c r="E47" s="116">
        <f>SUM(E48:E48)</f>
        <v>250000</v>
      </c>
    </row>
    <row r="48" spans="1:5" ht="12.75">
      <c r="A48" s="20"/>
      <c r="B48" s="20"/>
      <c r="C48" s="36" t="s">
        <v>146</v>
      </c>
      <c r="D48" s="42" t="s">
        <v>76</v>
      </c>
      <c r="E48" s="80">
        <v>250000</v>
      </c>
    </row>
    <row r="49" spans="1:5" ht="12.75">
      <c r="A49" s="55">
        <v>750</v>
      </c>
      <c r="B49" s="55"/>
      <c r="C49" s="65"/>
      <c r="D49" s="117" t="s">
        <v>82</v>
      </c>
      <c r="E49" s="115">
        <f>E50+E57</f>
        <v>419781</v>
      </c>
    </row>
    <row r="50" spans="1:5" ht="12.75">
      <c r="A50" s="55"/>
      <c r="B50" s="55">
        <v>75011</v>
      </c>
      <c r="C50" s="65"/>
      <c r="D50" s="117" t="s">
        <v>92</v>
      </c>
      <c r="E50" s="115">
        <f>SUM(E51:E55)</f>
        <v>294781</v>
      </c>
    </row>
    <row r="51" spans="1:5" ht="12.75">
      <c r="A51" s="3"/>
      <c r="B51" s="3"/>
      <c r="C51" s="31" t="s">
        <v>164</v>
      </c>
      <c r="D51" s="15" t="s">
        <v>93</v>
      </c>
      <c r="E51" s="79">
        <v>294750</v>
      </c>
    </row>
    <row r="52" spans="1:5" ht="12.75">
      <c r="A52" s="3"/>
      <c r="B52" s="3"/>
      <c r="C52" s="31"/>
      <c r="D52" s="14" t="s">
        <v>94</v>
      </c>
      <c r="E52" s="81"/>
    </row>
    <row r="53" spans="1:5" ht="12.75">
      <c r="A53" s="3"/>
      <c r="B53" s="3"/>
      <c r="C53" s="31"/>
      <c r="D53" s="14" t="s">
        <v>95</v>
      </c>
      <c r="E53" s="81"/>
    </row>
    <row r="54" spans="1:5" ht="12.75">
      <c r="A54" s="3"/>
      <c r="B54" s="3"/>
      <c r="C54" s="31" t="s">
        <v>174</v>
      </c>
      <c r="D54" s="15" t="s">
        <v>175</v>
      </c>
      <c r="E54" s="81">
        <v>31</v>
      </c>
    </row>
    <row r="55" spans="1:5" ht="12.75">
      <c r="A55" s="3"/>
      <c r="B55" s="3"/>
      <c r="C55" s="31"/>
      <c r="D55" s="15" t="s">
        <v>235</v>
      </c>
      <c r="E55" s="81"/>
    </row>
    <row r="56" spans="1:5" ht="12.75">
      <c r="A56" s="3"/>
      <c r="B56" s="3"/>
      <c r="C56" s="31"/>
      <c r="D56" s="15" t="s">
        <v>176</v>
      </c>
      <c r="E56" s="81"/>
    </row>
    <row r="57" spans="1:5" ht="12.75">
      <c r="A57" s="3"/>
      <c r="B57" s="52">
        <v>75023</v>
      </c>
      <c r="C57" s="51"/>
      <c r="D57" s="62" t="s">
        <v>132</v>
      </c>
      <c r="E57" s="116">
        <f>SUM(E58:E58)</f>
        <v>125000</v>
      </c>
    </row>
    <row r="58" spans="1:5" ht="12.75">
      <c r="A58" s="20"/>
      <c r="B58" s="20"/>
      <c r="C58" s="36" t="s">
        <v>146</v>
      </c>
      <c r="D58" s="42" t="s">
        <v>76</v>
      </c>
      <c r="E58" s="80">
        <v>125000</v>
      </c>
    </row>
    <row r="59" spans="1:5" ht="12.75">
      <c r="A59" s="55">
        <v>751</v>
      </c>
      <c r="B59" s="55"/>
      <c r="C59" s="65"/>
      <c r="D59" s="117" t="s">
        <v>128</v>
      </c>
      <c r="E59" s="85">
        <f>E61</f>
        <v>5294</v>
      </c>
    </row>
    <row r="60" spans="1:5" ht="12.75">
      <c r="A60" s="55"/>
      <c r="B60" s="55"/>
      <c r="C60" s="65"/>
      <c r="D60" s="54" t="s">
        <v>129</v>
      </c>
      <c r="E60" s="70"/>
    </row>
    <row r="61" spans="1:5" ht="12.75">
      <c r="A61" s="52"/>
      <c r="B61" s="52">
        <v>75101</v>
      </c>
      <c r="C61" s="51"/>
      <c r="D61" s="63" t="s">
        <v>96</v>
      </c>
      <c r="E61" s="107">
        <f>E63</f>
        <v>5294</v>
      </c>
    </row>
    <row r="62" spans="1:5" ht="12.75">
      <c r="A62" s="3"/>
      <c r="B62" s="3"/>
      <c r="C62" s="31"/>
      <c r="D62" s="15" t="s">
        <v>97</v>
      </c>
      <c r="E62" s="72"/>
    </row>
    <row r="63" spans="1:5" ht="12.75">
      <c r="A63" s="3"/>
      <c r="B63" s="3"/>
      <c r="C63" s="31" t="s">
        <v>164</v>
      </c>
      <c r="D63" s="14" t="s">
        <v>93</v>
      </c>
      <c r="E63" s="81">
        <v>5294</v>
      </c>
    </row>
    <row r="64" spans="1:5" s="14" customFormat="1" ht="12.75">
      <c r="A64" s="3"/>
      <c r="B64" s="3"/>
      <c r="C64" s="31"/>
      <c r="D64" s="14" t="s">
        <v>94</v>
      </c>
      <c r="E64" s="81"/>
    </row>
    <row r="65" spans="1:5" s="14" customFormat="1" ht="12.75">
      <c r="A65" s="20"/>
      <c r="B65" s="20"/>
      <c r="C65" s="36"/>
      <c r="D65" s="42" t="s">
        <v>95</v>
      </c>
      <c r="E65" s="71"/>
    </row>
    <row r="66" spans="1:5" ht="12.75">
      <c r="A66" s="55">
        <v>756</v>
      </c>
      <c r="B66" s="55"/>
      <c r="C66" s="65"/>
      <c r="D66" s="117" t="s">
        <v>142</v>
      </c>
      <c r="E66" s="115">
        <f>SUM(+E70+E73+E98+E107+E84+E104)</f>
        <v>52846877</v>
      </c>
    </row>
    <row r="67" spans="1:4" ht="12.75">
      <c r="A67" s="55"/>
      <c r="B67" s="55"/>
      <c r="C67" s="65"/>
      <c r="D67" s="117" t="s">
        <v>143</v>
      </c>
    </row>
    <row r="68" spans="1:4" ht="12.75">
      <c r="A68" s="55"/>
      <c r="B68" s="55"/>
      <c r="C68" s="65"/>
      <c r="D68" s="117" t="s">
        <v>144</v>
      </c>
    </row>
    <row r="69" spans="1:4" ht="12.75">
      <c r="A69" s="55"/>
      <c r="B69" s="55"/>
      <c r="C69" s="65"/>
      <c r="D69" s="117" t="s">
        <v>145</v>
      </c>
    </row>
    <row r="70" spans="1:5" ht="12.75">
      <c r="A70" s="55"/>
      <c r="B70" s="55">
        <v>75601</v>
      </c>
      <c r="C70" s="65"/>
      <c r="D70" s="117" t="s">
        <v>83</v>
      </c>
      <c r="E70" s="115">
        <f>E71</f>
        <v>310000</v>
      </c>
    </row>
    <row r="71" spans="3:5" ht="12.75">
      <c r="C71" s="32" t="s">
        <v>151</v>
      </c>
      <c r="D71" s="12" t="s">
        <v>295</v>
      </c>
      <c r="E71" s="78">
        <v>310000</v>
      </c>
    </row>
    <row r="72" ht="12.75">
      <c r="D72" s="12" t="s">
        <v>84</v>
      </c>
    </row>
    <row r="73" spans="1:5" ht="12.75">
      <c r="A73" s="55"/>
      <c r="B73" s="55">
        <v>75615</v>
      </c>
      <c r="C73" s="65"/>
      <c r="D73" s="117" t="s">
        <v>85</v>
      </c>
      <c r="E73" s="115">
        <f>SUM(E76:E83)</f>
        <v>17623520</v>
      </c>
    </row>
    <row r="74" ht="12.75">
      <c r="D74" s="12" t="s">
        <v>178</v>
      </c>
    </row>
    <row r="75" spans="4:5" ht="12.75">
      <c r="D75" t="s">
        <v>179</v>
      </c>
      <c r="E75" s="70"/>
    </row>
    <row r="76" spans="3:5" ht="12.75">
      <c r="C76" s="32" t="s">
        <v>152</v>
      </c>
      <c r="D76" s="44" t="s">
        <v>296</v>
      </c>
      <c r="E76" s="70">
        <v>17180000</v>
      </c>
    </row>
    <row r="77" spans="3:5" ht="12.75">
      <c r="C77" s="32" t="s">
        <v>153</v>
      </c>
      <c r="D77" s="44" t="s">
        <v>297</v>
      </c>
      <c r="E77" s="70">
        <v>320</v>
      </c>
    </row>
    <row r="78" spans="3:5" ht="12.75">
      <c r="C78" s="32" t="s">
        <v>154</v>
      </c>
      <c r="D78" t="s">
        <v>298</v>
      </c>
      <c r="E78" s="70">
        <v>385000</v>
      </c>
    </row>
    <row r="79" spans="3:5" ht="12.75">
      <c r="C79" s="32" t="s">
        <v>155</v>
      </c>
      <c r="D79" t="s">
        <v>299</v>
      </c>
      <c r="E79" s="70">
        <v>50000</v>
      </c>
    </row>
    <row r="80" spans="3:5" ht="12.75">
      <c r="C80" s="32" t="s">
        <v>342</v>
      </c>
      <c r="D80" t="s">
        <v>343</v>
      </c>
      <c r="E80" s="70">
        <v>200</v>
      </c>
    </row>
    <row r="81" spans="4:5" ht="12.75">
      <c r="D81" t="s">
        <v>344</v>
      </c>
      <c r="E81" s="70"/>
    </row>
    <row r="82" spans="1:5" ht="12.75">
      <c r="A82" s="3"/>
      <c r="B82" s="3"/>
      <c r="C82" s="31" t="s">
        <v>156</v>
      </c>
      <c r="D82" s="14" t="s">
        <v>301</v>
      </c>
      <c r="E82" s="81">
        <v>8000</v>
      </c>
    </row>
    <row r="83" spans="1:5" ht="12.75">
      <c r="A83" s="3"/>
      <c r="B83" s="3"/>
      <c r="C83" s="31"/>
      <c r="D83" s="45" t="s">
        <v>300</v>
      </c>
      <c r="E83" s="81"/>
    </row>
    <row r="84" spans="1:5" ht="12.75">
      <c r="A84" s="52"/>
      <c r="B84" s="52">
        <v>75616</v>
      </c>
      <c r="C84" s="51"/>
      <c r="D84" s="53" t="s">
        <v>180</v>
      </c>
      <c r="E84" s="107">
        <f>SUM(E87:E97)</f>
        <v>7142620</v>
      </c>
    </row>
    <row r="85" spans="1:5" ht="12.75">
      <c r="A85" s="3"/>
      <c r="B85" s="3"/>
      <c r="C85" s="31"/>
      <c r="D85" s="45" t="s">
        <v>181</v>
      </c>
      <c r="E85" s="81"/>
    </row>
    <row r="86" spans="1:5" ht="12.75">
      <c r="A86" s="3"/>
      <c r="B86" s="3"/>
      <c r="C86" s="31"/>
      <c r="D86" s="45" t="s">
        <v>182</v>
      </c>
      <c r="E86" s="81"/>
    </row>
    <row r="87" spans="1:5" ht="12.75">
      <c r="A87" s="3"/>
      <c r="B87" s="3"/>
      <c r="C87" s="32" t="s">
        <v>152</v>
      </c>
      <c r="D87" s="44" t="s">
        <v>296</v>
      </c>
      <c r="E87" s="81">
        <v>5300000</v>
      </c>
    </row>
    <row r="88" spans="1:5" ht="12.75">
      <c r="A88" s="3"/>
      <c r="B88" s="3"/>
      <c r="C88" s="32" t="s">
        <v>153</v>
      </c>
      <c r="D88" s="44" t="s">
        <v>297</v>
      </c>
      <c r="E88" s="81">
        <v>50000</v>
      </c>
    </row>
    <row r="89" spans="1:5" ht="12.75">
      <c r="A89" s="3"/>
      <c r="B89" s="3"/>
      <c r="C89" s="31" t="s">
        <v>157</v>
      </c>
      <c r="D89" s="45" t="s">
        <v>302</v>
      </c>
      <c r="E89" s="81">
        <v>420</v>
      </c>
    </row>
    <row r="90" spans="1:5" ht="12.75">
      <c r="A90" s="3"/>
      <c r="B90" s="3"/>
      <c r="C90" s="32" t="s">
        <v>154</v>
      </c>
      <c r="D90" t="s">
        <v>298</v>
      </c>
      <c r="E90" s="81">
        <v>400000</v>
      </c>
    </row>
    <row r="91" spans="1:5" ht="12.75">
      <c r="A91" s="3"/>
      <c r="B91" s="3"/>
      <c r="C91" s="31" t="s">
        <v>158</v>
      </c>
      <c r="D91" s="14" t="s">
        <v>303</v>
      </c>
      <c r="E91" s="81">
        <v>120000</v>
      </c>
    </row>
    <row r="92" spans="1:5" ht="12.75">
      <c r="A92" s="3"/>
      <c r="B92" s="3"/>
      <c r="C92" s="31" t="s">
        <v>411</v>
      </c>
      <c r="D92" s="45" t="s">
        <v>412</v>
      </c>
      <c r="E92" s="81">
        <v>36000</v>
      </c>
    </row>
    <row r="93" spans="1:5" ht="12.75">
      <c r="A93" s="3"/>
      <c r="B93" s="3"/>
      <c r="C93" s="32" t="s">
        <v>155</v>
      </c>
      <c r="D93" t="s">
        <v>299</v>
      </c>
      <c r="E93" s="81">
        <v>1200000</v>
      </c>
    </row>
    <row r="94" spans="1:5" ht="12.75">
      <c r="A94" s="3"/>
      <c r="B94" s="3"/>
      <c r="C94" s="32" t="s">
        <v>342</v>
      </c>
      <c r="D94" t="s">
        <v>343</v>
      </c>
      <c r="E94" s="81">
        <v>11200</v>
      </c>
    </row>
    <row r="95" spans="1:5" ht="12.75">
      <c r="A95" s="3"/>
      <c r="B95" s="3"/>
      <c r="D95" t="s">
        <v>344</v>
      </c>
      <c r="E95" s="81"/>
    </row>
    <row r="96" spans="1:5" ht="12.75">
      <c r="A96" s="3"/>
      <c r="B96" s="3"/>
      <c r="C96" s="31" t="s">
        <v>156</v>
      </c>
      <c r="D96" s="14" t="s">
        <v>301</v>
      </c>
      <c r="E96" s="81">
        <v>25000</v>
      </c>
    </row>
    <row r="97" spans="1:5" ht="12.75">
      <c r="A97" s="3"/>
      <c r="B97" s="3"/>
      <c r="C97" s="31"/>
      <c r="D97" s="45" t="s">
        <v>300</v>
      </c>
      <c r="E97" s="81"/>
    </row>
    <row r="98" spans="1:5" ht="12.75">
      <c r="A98" s="55"/>
      <c r="B98" s="55">
        <v>75618</v>
      </c>
      <c r="C98" s="65"/>
      <c r="D98" s="117" t="s">
        <v>133</v>
      </c>
      <c r="E98" s="115">
        <f>SUM(E100:E103)</f>
        <v>1220000</v>
      </c>
    </row>
    <row r="99" ht="12.75">
      <c r="D99" s="12" t="s">
        <v>134</v>
      </c>
    </row>
    <row r="100" spans="3:5" ht="12.75">
      <c r="C100" s="32" t="s">
        <v>159</v>
      </c>
      <c r="D100" s="12" t="s">
        <v>86</v>
      </c>
      <c r="E100" s="78">
        <v>470000</v>
      </c>
    </row>
    <row r="101" spans="3:5" ht="12.75">
      <c r="C101" s="32" t="s">
        <v>160</v>
      </c>
      <c r="D101" s="12" t="s">
        <v>136</v>
      </c>
      <c r="E101" s="78">
        <v>600000</v>
      </c>
    </row>
    <row r="102" spans="1:5" ht="12.75">
      <c r="A102" s="48"/>
      <c r="B102" s="48"/>
      <c r="C102" s="40" t="s">
        <v>183</v>
      </c>
      <c r="D102" s="49" t="s">
        <v>211</v>
      </c>
      <c r="E102" s="82">
        <v>150000</v>
      </c>
    </row>
    <row r="103" ht="12.75">
      <c r="D103" s="12" t="s">
        <v>212</v>
      </c>
    </row>
    <row r="104" spans="1:5" s="54" customFormat="1" ht="12.75">
      <c r="A104" s="55"/>
      <c r="B104" s="55">
        <v>75619</v>
      </c>
      <c r="C104" s="65"/>
      <c r="D104" s="117" t="s">
        <v>413</v>
      </c>
      <c r="E104" s="115">
        <f>E105</f>
        <v>100000</v>
      </c>
    </row>
    <row r="105" spans="3:5" ht="12.75">
      <c r="C105" s="32" t="s">
        <v>414</v>
      </c>
      <c r="D105" s="12" t="s">
        <v>415</v>
      </c>
      <c r="E105" s="78">
        <v>100000</v>
      </c>
    </row>
    <row r="106" ht="12.75">
      <c r="D106" s="12" t="s">
        <v>416</v>
      </c>
    </row>
    <row r="107" spans="1:5" ht="12.75">
      <c r="A107" s="52"/>
      <c r="B107" s="52">
        <v>75621</v>
      </c>
      <c r="C107" s="51"/>
      <c r="D107" s="62" t="s">
        <v>386</v>
      </c>
      <c r="E107" s="116">
        <f>SUM(E108:E109)</f>
        <v>26450737</v>
      </c>
    </row>
    <row r="108" spans="1:5" ht="12.75">
      <c r="A108" s="3"/>
      <c r="B108" s="3"/>
      <c r="C108" s="31" t="s">
        <v>161</v>
      </c>
      <c r="D108" s="15" t="s">
        <v>83</v>
      </c>
      <c r="E108" s="79">
        <v>24721198</v>
      </c>
    </row>
    <row r="109" spans="1:5" ht="12.75">
      <c r="A109" s="20"/>
      <c r="B109" s="20"/>
      <c r="C109" s="36" t="s">
        <v>162</v>
      </c>
      <c r="D109" s="42" t="s">
        <v>304</v>
      </c>
      <c r="E109" s="80">
        <v>1729539</v>
      </c>
    </row>
    <row r="110" spans="1:5" ht="12.75">
      <c r="A110" s="55">
        <v>758</v>
      </c>
      <c r="B110" s="55"/>
      <c r="C110" s="65"/>
      <c r="D110" s="117" t="s">
        <v>87</v>
      </c>
      <c r="E110" s="115">
        <f>E111+E114+E116</f>
        <v>19606360</v>
      </c>
    </row>
    <row r="111" spans="1:5" ht="12.75">
      <c r="A111" s="55"/>
      <c r="B111" s="55">
        <v>75801</v>
      </c>
      <c r="C111" s="65"/>
      <c r="D111" s="117" t="s">
        <v>88</v>
      </c>
      <c r="E111" s="115">
        <f>E113</f>
        <v>19349930</v>
      </c>
    </row>
    <row r="112" ht="12.75">
      <c r="D112" s="12" t="s">
        <v>89</v>
      </c>
    </row>
    <row r="113" spans="3:5" ht="12.75">
      <c r="C113" s="32" t="s">
        <v>163</v>
      </c>
      <c r="D113" s="12" t="s">
        <v>90</v>
      </c>
      <c r="E113" s="78">
        <v>19349930</v>
      </c>
    </row>
    <row r="114" spans="1:5" ht="12.75">
      <c r="A114" s="3"/>
      <c r="B114" s="52">
        <v>75814</v>
      </c>
      <c r="C114" s="51"/>
      <c r="D114" s="62" t="s">
        <v>91</v>
      </c>
      <c r="E114" s="116">
        <f>SUM(E115:E115)</f>
        <v>10000</v>
      </c>
    </row>
    <row r="115" spans="1:5" ht="12.75">
      <c r="A115" s="3"/>
      <c r="B115" s="3"/>
      <c r="C115" s="31" t="s">
        <v>150</v>
      </c>
      <c r="D115" s="15" t="s">
        <v>305</v>
      </c>
      <c r="E115" s="79">
        <v>10000</v>
      </c>
    </row>
    <row r="116" spans="1:5" ht="12.75">
      <c r="A116" s="3"/>
      <c r="B116" s="52">
        <v>75831</v>
      </c>
      <c r="C116" s="51"/>
      <c r="D116" s="62" t="s">
        <v>230</v>
      </c>
      <c r="E116" s="116">
        <f>E117</f>
        <v>246430</v>
      </c>
    </row>
    <row r="117" spans="1:5" ht="12.75">
      <c r="A117" s="20"/>
      <c r="B117" s="20"/>
      <c r="C117" s="36" t="s">
        <v>163</v>
      </c>
      <c r="D117" s="42" t="s">
        <v>90</v>
      </c>
      <c r="E117" s="80">
        <v>246430</v>
      </c>
    </row>
    <row r="118" spans="1:5" ht="12.75">
      <c r="A118" s="52">
        <v>801</v>
      </c>
      <c r="B118" s="52"/>
      <c r="C118" s="51"/>
      <c r="D118" s="62" t="s">
        <v>255</v>
      </c>
      <c r="E118" s="116">
        <f>E119</f>
        <v>2987630</v>
      </c>
    </row>
    <row r="119" spans="1:5" ht="12.75">
      <c r="A119" s="3"/>
      <c r="B119" s="52">
        <v>80104</v>
      </c>
      <c r="C119" s="51"/>
      <c r="D119" s="62" t="s">
        <v>259</v>
      </c>
      <c r="E119" s="116">
        <f>SUM(E120:E125)</f>
        <v>2987630</v>
      </c>
    </row>
    <row r="120" spans="1:5" ht="12.75">
      <c r="A120" s="3"/>
      <c r="B120" s="3"/>
      <c r="C120" s="32" t="s">
        <v>146</v>
      </c>
      <c r="D120" s="12" t="s">
        <v>76</v>
      </c>
      <c r="E120" s="79">
        <v>500000</v>
      </c>
    </row>
    <row r="121" spans="1:5" ht="12.75">
      <c r="A121" s="3"/>
      <c r="B121" s="3"/>
      <c r="C121" s="31" t="s">
        <v>171</v>
      </c>
      <c r="D121" s="15" t="s">
        <v>345</v>
      </c>
      <c r="E121" s="79">
        <v>1287630</v>
      </c>
    </row>
    <row r="122" spans="1:5" ht="12.75">
      <c r="A122" s="3"/>
      <c r="B122" s="3"/>
      <c r="C122" s="31"/>
      <c r="D122" s="15" t="s">
        <v>172</v>
      </c>
      <c r="E122" s="79"/>
    </row>
    <row r="123" spans="1:5" ht="12.75">
      <c r="A123" s="3"/>
      <c r="B123" s="3"/>
      <c r="C123" s="31" t="s">
        <v>270</v>
      </c>
      <c r="D123" s="15" t="s">
        <v>271</v>
      </c>
      <c r="E123" s="79">
        <v>1200000</v>
      </c>
    </row>
    <row r="124" spans="1:5" ht="12.75">
      <c r="A124" s="3"/>
      <c r="B124" s="3"/>
      <c r="C124" s="31"/>
      <c r="D124" s="15" t="s">
        <v>272</v>
      </c>
      <c r="E124" s="79"/>
    </row>
    <row r="125" spans="1:5" ht="12.75">
      <c r="A125" s="20"/>
      <c r="B125" s="20"/>
      <c r="C125" s="36"/>
      <c r="D125" s="42" t="s">
        <v>273</v>
      </c>
      <c r="E125" s="80"/>
    </row>
    <row r="126" spans="1:5" ht="12.75">
      <c r="A126" s="55">
        <v>852</v>
      </c>
      <c r="B126" s="55"/>
      <c r="C126" s="65"/>
      <c r="D126" s="117" t="s">
        <v>166</v>
      </c>
      <c r="E126" s="116">
        <f>E139+E150+E127+E134+E147+E156+E143</f>
        <v>1938320</v>
      </c>
    </row>
    <row r="127" spans="1:5" ht="12.75">
      <c r="A127" s="55"/>
      <c r="B127" s="55">
        <v>85203</v>
      </c>
      <c r="C127" s="65"/>
      <c r="D127" s="117" t="s">
        <v>137</v>
      </c>
      <c r="E127" s="116">
        <f>SUM(E128:E133)</f>
        <v>465660</v>
      </c>
    </row>
    <row r="128" spans="3:5" ht="12.75">
      <c r="C128" s="32" t="s">
        <v>164</v>
      </c>
      <c r="D128" s="12" t="s">
        <v>93</v>
      </c>
      <c r="E128" s="79">
        <v>465600</v>
      </c>
    </row>
    <row r="129" spans="4:5" ht="12.75">
      <c r="D129" s="12" t="s">
        <v>94</v>
      </c>
      <c r="E129" s="79"/>
    </row>
    <row r="130" spans="4:5" ht="12.75">
      <c r="D130" s="12" t="s">
        <v>95</v>
      </c>
      <c r="E130" s="79"/>
    </row>
    <row r="131" spans="3:5" ht="12.75">
      <c r="C131" s="31" t="s">
        <v>174</v>
      </c>
      <c r="D131" s="15" t="s">
        <v>175</v>
      </c>
      <c r="E131" s="79">
        <v>60</v>
      </c>
    </row>
    <row r="132" spans="3:5" ht="12.75">
      <c r="C132" s="31"/>
      <c r="D132" s="15" t="s">
        <v>235</v>
      </c>
      <c r="E132" s="79"/>
    </row>
    <row r="133" spans="1:5" ht="12.75">
      <c r="A133" s="20"/>
      <c r="B133" s="20"/>
      <c r="C133" s="36"/>
      <c r="D133" s="42" t="s">
        <v>176</v>
      </c>
      <c r="E133" s="80"/>
    </row>
    <row r="134" spans="1:5" ht="12.75">
      <c r="A134"/>
      <c r="B134" s="55">
        <v>85213</v>
      </c>
      <c r="C134" s="65"/>
      <c r="D134" s="117" t="s">
        <v>114</v>
      </c>
      <c r="E134" s="116">
        <f>SUM(E137:E138)</f>
        <v>64800</v>
      </c>
    </row>
    <row r="135" spans="1:5" ht="12.75">
      <c r="A135"/>
      <c r="D135" s="12" t="s">
        <v>365</v>
      </c>
      <c r="E135" s="79"/>
    </row>
    <row r="136" spans="1:5" ht="12.75">
      <c r="A136"/>
      <c r="D136" s="12" t="s">
        <v>366</v>
      </c>
      <c r="E136" s="79"/>
    </row>
    <row r="137" spans="3:5" ht="12.75">
      <c r="C137" s="31" t="s">
        <v>171</v>
      </c>
      <c r="D137" s="15" t="s">
        <v>345</v>
      </c>
      <c r="E137" s="79">
        <v>64800</v>
      </c>
    </row>
    <row r="138" spans="3:5" ht="12.75">
      <c r="C138" s="31"/>
      <c r="D138" s="15" t="s">
        <v>172</v>
      </c>
      <c r="E138" s="79"/>
    </row>
    <row r="139" spans="1:5" ht="12.75">
      <c r="A139" s="3"/>
      <c r="B139" s="55">
        <v>85214</v>
      </c>
      <c r="C139" s="65"/>
      <c r="D139" s="117" t="s">
        <v>367</v>
      </c>
      <c r="E139" s="116">
        <f>SUM(E141:E142)</f>
        <v>410000</v>
      </c>
    </row>
    <row r="140" spans="1:5" ht="12.75">
      <c r="A140" s="3"/>
      <c r="D140" s="12" t="s">
        <v>192</v>
      </c>
      <c r="E140" s="79"/>
    </row>
    <row r="141" spans="1:5" ht="12.75">
      <c r="A141" s="3"/>
      <c r="B141" s="3"/>
      <c r="C141" s="31" t="s">
        <v>171</v>
      </c>
      <c r="D141" s="15" t="s">
        <v>345</v>
      </c>
      <c r="E141" s="79">
        <v>410000</v>
      </c>
    </row>
    <row r="142" spans="1:5" ht="12" customHeight="1">
      <c r="A142" s="3"/>
      <c r="B142" s="3"/>
      <c r="C142" s="31"/>
      <c r="D142" s="15" t="s">
        <v>172</v>
      </c>
      <c r="E142" s="79"/>
    </row>
    <row r="143" spans="1:5" s="54" customFormat="1" ht="12.75">
      <c r="A143" s="52"/>
      <c r="B143" s="52">
        <v>85215</v>
      </c>
      <c r="C143" s="51"/>
      <c r="D143" s="62" t="s">
        <v>428</v>
      </c>
      <c r="E143" s="116">
        <f>E144</f>
        <v>1500</v>
      </c>
    </row>
    <row r="144" spans="1:5" ht="12.75">
      <c r="A144" s="3"/>
      <c r="B144" s="3"/>
      <c r="C144" s="32" t="s">
        <v>164</v>
      </c>
      <c r="D144" s="12" t="s">
        <v>93</v>
      </c>
      <c r="E144" s="79">
        <v>1500</v>
      </c>
    </row>
    <row r="145" spans="1:5" ht="12.75">
      <c r="A145" s="3"/>
      <c r="B145" s="3"/>
      <c r="D145" s="12" t="s">
        <v>94</v>
      </c>
      <c r="E145" s="79"/>
    </row>
    <row r="146" spans="1:5" ht="12.75">
      <c r="A146" s="3"/>
      <c r="B146" s="3"/>
      <c r="D146" s="12" t="s">
        <v>95</v>
      </c>
      <c r="E146" s="79"/>
    </row>
    <row r="147" spans="1:5" ht="12.75">
      <c r="A147" s="3"/>
      <c r="B147" s="52">
        <v>85216</v>
      </c>
      <c r="C147" s="51"/>
      <c r="D147" s="62" t="s">
        <v>229</v>
      </c>
      <c r="E147" s="116">
        <f>SUM(E148:E149)</f>
        <v>616667</v>
      </c>
    </row>
    <row r="148" spans="1:5" ht="12.75">
      <c r="A148" s="3"/>
      <c r="B148" s="3"/>
      <c r="C148" s="31" t="s">
        <v>171</v>
      </c>
      <c r="D148" s="15" t="s">
        <v>345</v>
      </c>
      <c r="E148" s="79">
        <v>616667</v>
      </c>
    </row>
    <row r="149" spans="1:5" ht="12.75">
      <c r="A149" s="3"/>
      <c r="B149" s="3"/>
      <c r="C149" s="31"/>
      <c r="D149" s="15" t="s">
        <v>172</v>
      </c>
      <c r="E149" s="79"/>
    </row>
    <row r="150" spans="1:5" ht="12.75">
      <c r="A150" s="3"/>
      <c r="B150" s="52">
        <v>85219</v>
      </c>
      <c r="C150" s="51"/>
      <c r="D150" s="62" t="s">
        <v>39</v>
      </c>
      <c r="E150" s="116">
        <f>SUM(E151:E154)</f>
        <v>196193</v>
      </c>
    </row>
    <row r="151" spans="1:5" ht="12.75">
      <c r="A151" s="3"/>
      <c r="B151" s="3"/>
      <c r="C151" s="32" t="s">
        <v>164</v>
      </c>
      <c r="D151" s="12" t="s">
        <v>93</v>
      </c>
      <c r="E151" s="79">
        <v>6000</v>
      </c>
    </row>
    <row r="152" spans="1:5" ht="12.75">
      <c r="A152" s="3"/>
      <c r="B152" s="3"/>
      <c r="D152" s="12" t="s">
        <v>94</v>
      </c>
      <c r="E152" s="79"/>
    </row>
    <row r="153" spans="1:5" ht="12.75">
      <c r="A153" s="3"/>
      <c r="B153" s="3"/>
      <c r="D153" s="12" t="s">
        <v>95</v>
      </c>
      <c r="E153" s="79"/>
    </row>
    <row r="154" spans="1:5" ht="12.75">
      <c r="A154" s="3"/>
      <c r="B154" s="3"/>
      <c r="C154" s="31" t="s">
        <v>171</v>
      </c>
      <c r="D154" s="15" t="s">
        <v>345</v>
      </c>
      <c r="E154" s="79">
        <v>190193</v>
      </c>
    </row>
    <row r="155" spans="1:5" ht="12.75">
      <c r="A155" s="3"/>
      <c r="B155" s="3"/>
      <c r="C155" s="31"/>
      <c r="D155" s="15" t="s">
        <v>172</v>
      </c>
      <c r="E155" s="79"/>
    </row>
    <row r="156" spans="1:5" ht="12.75">
      <c r="A156" s="3"/>
      <c r="B156" s="52">
        <v>85228</v>
      </c>
      <c r="C156" s="51"/>
      <c r="D156" s="62" t="s">
        <v>258</v>
      </c>
      <c r="E156" s="116">
        <f>SUM(E157:E161)</f>
        <v>183500</v>
      </c>
    </row>
    <row r="157" spans="1:5" ht="12.75">
      <c r="A157" s="3"/>
      <c r="B157" s="3"/>
      <c r="C157" s="32" t="s">
        <v>164</v>
      </c>
      <c r="D157" s="12" t="s">
        <v>93</v>
      </c>
      <c r="E157" s="79">
        <v>183000</v>
      </c>
    </row>
    <row r="158" spans="1:5" ht="12.75">
      <c r="A158" s="3"/>
      <c r="B158" s="3"/>
      <c r="C158" s="31"/>
      <c r="D158" s="15" t="s">
        <v>94</v>
      </c>
      <c r="E158" s="79"/>
    </row>
    <row r="159" spans="1:5" ht="12.75">
      <c r="A159" s="3"/>
      <c r="B159" s="3"/>
      <c r="C159" s="31"/>
      <c r="D159" s="15" t="s">
        <v>95</v>
      </c>
      <c r="E159" s="79"/>
    </row>
    <row r="160" spans="1:5" ht="12.75">
      <c r="A160" s="3"/>
      <c r="B160" s="3"/>
      <c r="C160" s="31" t="s">
        <v>174</v>
      </c>
      <c r="D160" s="15" t="s">
        <v>175</v>
      </c>
      <c r="E160" s="79">
        <v>500</v>
      </c>
    </row>
    <row r="161" spans="1:5" ht="12.75">
      <c r="A161" s="3"/>
      <c r="B161" s="3"/>
      <c r="C161" s="31"/>
      <c r="D161" s="15" t="s">
        <v>235</v>
      </c>
      <c r="E161" s="79"/>
    </row>
    <row r="162" spans="1:5" ht="12.75">
      <c r="A162" s="20"/>
      <c r="B162" s="20"/>
      <c r="C162" s="36"/>
      <c r="D162" s="42" t="s">
        <v>176</v>
      </c>
      <c r="E162" s="80"/>
    </row>
    <row r="163" spans="1:5" ht="12.75">
      <c r="A163" s="52">
        <v>855</v>
      </c>
      <c r="B163" s="52"/>
      <c r="C163" s="51"/>
      <c r="D163" s="62" t="s">
        <v>329</v>
      </c>
      <c r="E163" s="116">
        <f>E164+E178+I188+E195+E203</f>
        <v>15897156</v>
      </c>
    </row>
    <row r="164" spans="1:5" ht="12.75">
      <c r="A164" s="3"/>
      <c r="B164" s="55">
        <v>85501</v>
      </c>
      <c r="C164" s="51"/>
      <c r="D164" s="118" t="s">
        <v>322</v>
      </c>
      <c r="E164" s="116">
        <f>SUM(E165:E174)</f>
        <v>8132732</v>
      </c>
    </row>
    <row r="165" spans="1:5" ht="12.75">
      <c r="A165" s="3"/>
      <c r="C165" s="32" t="s">
        <v>234</v>
      </c>
      <c r="D165" s="12" t="s">
        <v>307</v>
      </c>
      <c r="E165" s="79">
        <v>2100</v>
      </c>
    </row>
    <row r="166" spans="1:5" ht="12.75">
      <c r="A166" s="3"/>
      <c r="D166" s="12" t="s">
        <v>306</v>
      </c>
      <c r="E166" s="79"/>
    </row>
    <row r="167" spans="1:5" ht="12.75">
      <c r="A167" s="3"/>
      <c r="D167" s="12" t="s">
        <v>244</v>
      </c>
      <c r="E167" s="79"/>
    </row>
    <row r="168" spans="1:5" ht="12.75">
      <c r="A168" s="3"/>
      <c r="D168" s="12" t="s">
        <v>245</v>
      </c>
      <c r="E168" s="79"/>
    </row>
    <row r="169" spans="1:5" ht="12.75">
      <c r="A169" s="3"/>
      <c r="B169" s="3"/>
      <c r="C169" s="31" t="s">
        <v>323</v>
      </c>
      <c r="D169" s="109" t="s">
        <v>324</v>
      </c>
      <c r="E169" s="79">
        <v>8100732</v>
      </c>
    </row>
    <row r="170" spans="1:5" ht="12.75">
      <c r="A170" s="3"/>
      <c r="B170" s="3"/>
      <c r="C170" s="105"/>
      <c r="D170" s="109" t="s">
        <v>325</v>
      </c>
      <c r="E170" s="79"/>
    </row>
    <row r="171" spans="1:5" ht="12.75">
      <c r="A171" s="3"/>
      <c r="B171" s="3"/>
      <c r="C171" s="105"/>
      <c r="D171" s="109" t="s">
        <v>326</v>
      </c>
      <c r="E171" s="79"/>
    </row>
    <row r="172" spans="1:5" ht="12.75">
      <c r="A172" s="3"/>
      <c r="B172" s="3"/>
      <c r="C172" s="105"/>
      <c r="D172" s="109" t="s">
        <v>328</v>
      </c>
      <c r="E172" s="79"/>
    </row>
    <row r="173" spans="1:5" ht="12.75">
      <c r="A173" s="3"/>
      <c r="B173" s="3"/>
      <c r="C173" s="31"/>
      <c r="D173" s="15" t="s">
        <v>327</v>
      </c>
      <c r="E173" s="79"/>
    </row>
    <row r="174" spans="1:5" ht="12.75">
      <c r="A174" s="3"/>
      <c r="B174" s="3"/>
      <c r="C174" s="31" t="s">
        <v>236</v>
      </c>
      <c r="D174" s="15" t="s">
        <v>387</v>
      </c>
      <c r="E174" s="79">
        <v>29900</v>
      </c>
    </row>
    <row r="175" spans="1:5" ht="12.75">
      <c r="A175" s="3"/>
      <c r="B175" s="3"/>
      <c r="C175" s="31"/>
      <c r="D175" s="15" t="s">
        <v>388</v>
      </c>
      <c r="E175" s="79"/>
    </row>
    <row r="176" spans="1:5" ht="12.75">
      <c r="A176" s="3"/>
      <c r="B176" s="3"/>
      <c r="C176" s="31"/>
      <c r="D176" s="15" t="s">
        <v>389</v>
      </c>
      <c r="E176" s="79"/>
    </row>
    <row r="177" spans="1:5" ht="12.75">
      <c r="A177" s="3"/>
      <c r="B177" s="3"/>
      <c r="C177" s="31"/>
      <c r="D177" s="15" t="s">
        <v>390</v>
      </c>
      <c r="E177" s="79"/>
    </row>
    <row r="178" spans="1:5" ht="12.75">
      <c r="A178" s="3"/>
      <c r="B178" s="52">
        <v>85502</v>
      </c>
      <c r="C178" s="51"/>
      <c r="D178" s="117" t="s">
        <v>220</v>
      </c>
      <c r="E178" s="116">
        <f>SUM(E181:E191)</f>
        <v>7633240</v>
      </c>
    </row>
    <row r="179" spans="1:5" ht="12.75">
      <c r="A179" s="3"/>
      <c r="B179" s="3"/>
      <c r="C179" s="31"/>
      <c r="D179" s="12" t="s">
        <v>221</v>
      </c>
      <c r="E179" s="79"/>
    </row>
    <row r="180" spans="1:5" ht="12.75">
      <c r="A180" s="3"/>
      <c r="B180" s="3"/>
      <c r="C180" s="31"/>
      <c r="D180" s="12" t="s">
        <v>222</v>
      </c>
      <c r="E180" s="79"/>
    </row>
    <row r="181" spans="1:5" ht="12.75">
      <c r="A181" s="3"/>
      <c r="B181" s="3"/>
      <c r="C181" s="32" t="s">
        <v>234</v>
      </c>
      <c r="D181" s="12" t="s">
        <v>307</v>
      </c>
      <c r="E181" s="79">
        <v>15000</v>
      </c>
    </row>
    <row r="182" spans="1:5" ht="12.75">
      <c r="A182" s="3"/>
      <c r="B182" s="3"/>
      <c r="D182" s="12" t="s">
        <v>306</v>
      </c>
      <c r="E182" s="79"/>
    </row>
    <row r="183" spans="1:5" ht="12.75">
      <c r="A183" s="3"/>
      <c r="B183" s="3"/>
      <c r="D183" s="12" t="s">
        <v>244</v>
      </c>
      <c r="E183" s="79"/>
    </row>
    <row r="184" spans="1:5" ht="12.75">
      <c r="A184" s="3"/>
      <c r="B184" s="3"/>
      <c r="D184" s="12" t="s">
        <v>245</v>
      </c>
      <c r="E184" s="79"/>
    </row>
    <row r="185" spans="1:5" ht="12.75">
      <c r="A185" s="3"/>
      <c r="B185" s="3"/>
      <c r="C185" s="32" t="s">
        <v>164</v>
      </c>
      <c r="D185" s="12" t="s">
        <v>93</v>
      </c>
      <c r="E185" s="79">
        <v>7470240</v>
      </c>
    </row>
    <row r="186" spans="1:5" ht="12.75">
      <c r="A186" s="3"/>
      <c r="B186" s="3"/>
      <c r="D186" s="12" t="s">
        <v>94</v>
      </c>
      <c r="E186" s="79"/>
    </row>
    <row r="187" spans="1:5" ht="12.75">
      <c r="A187" s="3"/>
      <c r="B187" s="3"/>
      <c r="D187" s="12" t="s">
        <v>95</v>
      </c>
      <c r="E187" s="79"/>
    </row>
    <row r="188" spans="1:5" ht="12.75">
      <c r="A188" s="3"/>
      <c r="B188" s="3"/>
      <c r="C188" s="31" t="s">
        <v>174</v>
      </c>
      <c r="D188" s="15" t="s">
        <v>175</v>
      </c>
      <c r="E188" s="79">
        <v>100000</v>
      </c>
    </row>
    <row r="189" spans="1:5" ht="12.75">
      <c r="A189" s="3"/>
      <c r="B189" s="3"/>
      <c r="C189" s="31"/>
      <c r="D189" s="15" t="s">
        <v>235</v>
      </c>
      <c r="E189" s="79"/>
    </row>
    <row r="190" spans="1:5" ht="12.75">
      <c r="A190" s="3"/>
      <c r="B190" s="3"/>
      <c r="C190" s="31"/>
      <c r="D190" s="15" t="s">
        <v>176</v>
      </c>
      <c r="E190" s="79"/>
    </row>
    <row r="191" spans="1:5" ht="12.75">
      <c r="A191" s="3"/>
      <c r="B191" s="3"/>
      <c r="C191" s="31" t="s">
        <v>236</v>
      </c>
      <c r="D191" s="15" t="s">
        <v>246</v>
      </c>
      <c r="E191" s="79">
        <v>48000</v>
      </c>
    </row>
    <row r="192" spans="1:5" ht="12.75">
      <c r="A192" s="3"/>
      <c r="B192" s="3"/>
      <c r="C192" s="31"/>
      <c r="D192" s="15" t="s">
        <v>247</v>
      </c>
      <c r="E192" s="79"/>
    </row>
    <row r="193" spans="1:5" ht="12.75">
      <c r="A193" s="3"/>
      <c r="B193" s="3"/>
      <c r="C193" s="31"/>
      <c r="D193" s="15" t="s">
        <v>360</v>
      </c>
      <c r="E193" s="79"/>
    </row>
    <row r="194" spans="1:5" ht="12.75">
      <c r="A194" s="3"/>
      <c r="B194" s="3"/>
      <c r="C194" s="31"/>
      <c r="D194" s="15" t="s">
        <v>352</v>
      </c>
      <c r="E194" s="79"/>
    </row>
    <row r="195" spans="1:5" ht="12.75">
      <c r="A195" s="3"/>
      <c r="B195" s="52">
        <v>85513</v>
      </c>
      <c r="C195" s="51"/>
      <c r="D195" s="62" t="s">
        <v>355</v>
      </c>
      <c r="E195" s="116">
        <f>E200</f>
        <v>81184</v>
      </c>
    </row>
    <row r="196" spans="1:5" ht="12.75">
      <c r="A196" s="3"/>
      <c r="B196" s="3"/>
      <c r="C196" s="31"/>
      <c r="D196" s="15" t="s">
        <v>356</v>
      </c>
      <c r="E196" s="79"/>
    </row>
    <row r="197" spans="1:5" ht="12.75">
      <c r="A197" s="3"/>
      <c r="B197" s="3"/>
      <c r="C197" s="31"/>
      <c r="D197" s="15" t="s">
        <v>357</v>
      </c>
      <c r="E197" s="79"/>
    </row>
    <row r="198" spans="1:5" ht="12.75">
      <c r="A198" s="3"/>
      <c r="B198" s="3"/>
      <c r="C198" s="31"/>
      <c r="D198" s="15" t="s">
        <v>358</v>
      </c>
      <c r="E198" s="79"/>
    </row>
    <row r="199" spans="1:5" ht="12.75">
      <c r="A199" s="3"/>
      <c r="B199" s="3"/>
      <c r="C199" s="31"/>
      <c r="D199" s="15" t="s">
        <v>359</v>
      </c>
      <c r="E199" s="79"/>
    </row>
    <row r="200" spans="1:5" ht="12.75">
      <c r="A200" s="3"/>
      <c r="B200" s="3"/>
      <c r="C200" s="32" t="s">
        <v>164</v>
      </c>
      <c r="D200" s="12" t="s">
        <v>93</v>
      </c>
      <c r="E200" s="79">
        <v>81184</v>
      </c>
    </row>
    <row r="201" spans="1:5" ht="12.75">
      <c r="A201" s="3"/>
      <c r="B201" s="3"/>
      <c r="C201" s="31"/>
      <c r="D201" s="15" t="s">
        <v>94</v>
      </c>
      <c r="E201" s="79"/>
    </row>
    <row r="202" spans="1:5" ht="12.75">
      <c r="A202" s="3"/>
      <c r="B202" s="3"/>
      <c r="C202" s="31"/>
      <c r="D202" s="15" t="s">
        <v>95</v>
      </c>
      <c r="E202" s="79"/>
    </row>
    <row r="203" spans="1:5" ht="12.75">
      <c r="A203" s="3"/>
      <c r="B203" s="52">
        <v>85516</v>
      </c>
      <c r="C203" s="51"/>
      <c r="D203" s="62" t="s">
        <v>369</v>
      </c>
      <c r="E203" s="116">
        <f>E204</f>
        <v>50000</v>
      </c>
    </row>
    <row r="204" spans="1:5" ht="12.75">
      <c r="A204" s="3"/>
      <c r="B204" s="3"/>
      <c r="C204" s="31" t="s">
        <v>270</v>
      </c>
      <c r="D204" s="15" t="s">
        <v>271</v>
      </c>
      <c r="E204" s="79">
        <v>50000</v>
      </c>
    </row>
    <row r="205" spans="1:5" ht="12.75">
      <c r="A205" s="3"/>
      <c r="B205" s="3"/>
      <c r="C205" s="31"/>
      <c r="D205" s="15" t="s">
        <v>272</v>
      </c>
      <c r="E205" s="79"/>
    </row>
    <row r="206" spans="1:5" ht="12.75">
      <c r="A206" s="20"/>
      <c r="B206" s="20"/>
      <c r="C206" s="36"/>
      <c r="D206" s="42" t="s">
        <v>273</v>
      </c>
      <c r="E206" s="80"/>
    </row>
    <row r="207" spans="1:5" ht="12.75">
      <c r="A207" s="3">
        <v>900</v>
      </c>
      <c r="B207" s="52"/>
      <c r="C207" s="51"/>
      <c r="D207" s="62" t="s">
        <v>237</v>
      </c>
      <c r="E207" s="116">
        <f>E228+E208+E213+E224</f>
        <v>17449310</v>
      </c>
    </row>
    <row r="208" spans="1:5" ht="12.75">
      <c r="A208" s="3"/>
      <c r="B208" s="52">
        <v>90002</v>
      </c>
      <c r="C208" s="51"/>
      <c r="D208" s="62" t="s">
        <v>308</v>
      </c>
      <c r="E208" s="116">
        <f>SUM(E209:E211)</f>
        <v>7604000</v>
      </c>
    </row>
    <row r="209" spans="1:5" ht="12.75">
      <c r="A209" s="3"/>
      <c r="B209" s="3"/>
      <c r="C209" s="40" t="s">
        <v>183</v>
      </c>
      <c r="D209" s="49" t="s">
        <v>211</v>
      </c>
      <c r="E209" s="79">
        <v>7600000</v>
      </c>
    </row>
    <row r="210" spans="1:5" ht="12.75">
      <c r="A210" s="3"/>
      <c r="B210" s="3"/>
      <c r="C210" s="31"/>
      <c r="D210" s="15" t="s">
        <v>212</v>
      </c>
      <c r="E210" s="79"/>
    </row>
    <row r="211" spans="1:5" ht="12.75">
      <c r="A211" s="3"/>
      <c r="B211" s="3"/>
      <c r="C211" s="31" t="s">
        <v>342</v>
      </c>
      <c r="D211" s="15" t="s">
        <v>343</v>
      </c>
      <c r="E211" s="79">
        <v>4000</v>
      </c>
    </row>
    <row r="212" spans="1:5" ht="12.75">
      <c r="A212" s="3"/>
      <c r="B212" s="3"/>
      <c r="C212" s="31"/>
      <c r="D212" s="15" t="s">
        <v>344</v>
      </c>
      <c r="E212" s="79"/>
    </row>
    <row r="213" spans="1:5" ht="12.75">
      <c r="A213" s="3"/>
      <c r="B213" s="52">
        <v>90004</v>
      </c>
      <c r="C213" s="51"/>
      <c r="D213" s="62" t="s">
        <v>70</v>
      </c>
      <c r="E213" s="116">
        <f>SUM(E214:E219)</f>
        <v>9786310</v>
      </c>
    </row>
    <row r="214" spans="1:5" ht="12.75">
      <c r="A214" s="3"/>
      <c r="B214" s="3"/>
      <c r="C214" s="31" t="s">
        <v>370</v>
      </c>
      <c r="D214" s="15" t="s">
        <v>371</v>
      </c>
      <c r="E214" s="79">
        <v>8634979</v>
      </c>
    </row>
    <row r="215" spans="1:5" ht="12.75">
      <c r="A215" s="3"/>
      <c r="B215" s="3"/>
      <c r="C215" s="31"/>
      <c r="D215" s="15" t="s">
        <v>372</v>
      </c>
      <c r="E215" s="79"/>
    </row>
    <row r="216" spans="1:5" ht="12.75">
      <c r="A216" s="3"/>
      <c r="B216" s="3"/>
      <c r="C216" s="31"/>
      <c r="D216" s="15" t="s">
        <v>373</v>
      </c>
      <c r="E216" s="79"/>
    </row>
    <row r="217" spans="1:5" ht="12.75">
      <c r="A217" s="3"/>
      <c r="B217" s="3"/>
      <c r="C217" s="31"/>
      <c r="D217" s="15" t="s">
        <v>374</v>
      </c>
      <c r="E217" s="79"/>
    </row>
    <row r="218" spans="1:5" ht="12.75">
      <c r="A218" s="3"/>
      <c r="B218" s="3"/>
      <c r="C218" s="31"/>
      <c r="D218" s="15" t="s">
        <v>194</v>
      </c>
      <c r="E218" s="79"/>
    </row>
    <row r="219" spans="1:5" ht="12.75">
      <c r="A219" s="3"/>
      <c r="B219" s="3"/>
      <c r="C219" s="31" t="s">
        <v>375</v>
      </c>
      <c r="D219" s="15" t="s">
        <v>371</v>
      </c>
      <c r="E219" s="79">
        <v>1151331</v>
      </c>
    </row>
    <row r="220" spans="1:5" ht="12.75">
      <c r="A220" s="3"/>
      <c r="B220" s="3"/>
      <c r="C220" s="31"/>
      <c r="D220" s="15" t="s">
        <v>372</v>
      </c>
      <c r="E220" s="79"/>
    </row>
    <row r="221" spans="1:5" ht="12.75">
      <c r="A221" s="3"/>
      <c r="B221" s="3"/>
      <c r="C221" s="31"/>
      <c r="D221" s="15" t="s">
        <v>373</v>
      </c>
      <c r="E221" s="79"/>
    </row>
    <row r="222" spans="1:5" ht="12.75">
      <c r="A222" s="3"/>
      <c r="B222" s="3"/>
      <c r="C222" s="31"/>
      <c r="D222" s="15" t="s">
        <v>374</v>
      </c>
      <c r="E222" s="79"/>
    </row>
    <row r="223" spans="1:5" ht="12.75">
      <c r="A223" s="3"/>
      <c r="B223" s="3"/>
      <c r="C223" s="31"/>
      <c r="D223" s="15" t="s">
        <v>194</v>
      </c>
      <c r="E223" s="79"/>
    </row>
    <row r="224" spans="1:5" ht="12.75">
      <c r="A224" s="3"/>
      <c r="B224" s="52">
        <v>90005</v>
      </c>
      <c r="C224" s="51"/>
      <c r="D224" s="62" t="s">
        <v>378</v>
      </c>
      <c r="E224" s="116">
        <f>E225</f>
        <v>9000</v>
      </c>
    </row>
    <row r="225" spans="1:5" ht="12.75">
      <c r="A225" s="3"/>
      <c r="B225" s="3"/>
      <c r="C225" s="31" t="s">
        <v>392</v>
      </c>
      <c r="D225" s="15" t="s">
        <v>393</v>
      </c>
      <c r="E225" s="79">
        <v>9000</v>
      </c>
    </row>
    <row r="226" spans="1:5" ht="12.75">
      <c r="A226" s="3"/>
      <c r="B226" s="3"/>
      <c r="C226" s="31"/>
      <c r="D226" s="15" t="s">
        <v>394</v>
      </c>
      <c r="E226" s="79"/>
    </row>
    <row r="227" spans="1:5" ht="12.75">
      <c r="A227" s="3"/>
      <c r="B227" s="3"/>
      <c r="C227" s="31"/>
      <c r="D227" s="15" t="s">
        <v>395</v>
      </c>
      <c r="E227" s="79"/>
    </row>
    <row r="228" spans="1:5" ht="12.75">
      <c r="A228" s="3"/>
      <c r="B228" s="52">
        <v>90019</v>
      </c>
      <c r="C228" s="51"/>
      <c r="D228" s="62" t="s">
        <v>256</v>
      </c>
      <c r="E228" s="116">
        <f>SUM(E230:E230)</f>
        <v>50000</v>
      </c>
    </row>
    <row r="229" spans="1:5" ht="12.75">
      <c r="A229" s="3"/>
      <c r="B229" s="3"/>
      <c r="C229" s="31"/>
      <c r="D229" s="15" t="s">
        <v>257</v>
      </c>
      <c r="E229" s="79"/>
    </row>
    <row r="230" spans="1:5" ht="12.75">
      <c r="A230" s="3"/>
      <c r="B230" s="3"/>
      <c r="C230" s="31" t="s">
        <v>209</v>
      </c>
      <c r="D230" s="15" t="s">
        <v>210</v>
      </c>
      <c r="E230" s="79">
        <v>50000</v>
      </c>
    </row>
    <row r="231" spans="3:4" ht="13.5" customHeight="1">
      <c r="C231" s="31"/>
      <c r="D231" s="15"/>
    </row>
    <row r="232" spans="3:4" ht="13.5" customHeight="1">
      <c r="C232" s="31"/>
      <c r="D232" s="15"/>
    </row>
    <row r="233" spans="3:4" ht="13.5" customHeight="1">
      <c r="C233" s="31"/>
      <c r="D233" s="15"/>
    </row>
    <row r="234" spans="3:4" ht="13.5" customHeight="1">
      <c r="C234" s="31"/>
      <c r="D234" s="15"/>
    </row>
    <row r="235" spans="3:4" ht="13.5" customHeight="1">
      <c r="C235" s="31"/>
      <c r="D235" s="15"/>
    </row>
    <row r="236" spans="3:4" ht="13.5" customHeight="1">
      <c r="C236" s="31"/>
      <c r="D236" s="15"/>
    </row>
    <row r="237" spans="4:5" ht="12.75">
      <c r="D237"/>
      <c r="E237" s="83"/>
    </row>
    <row r="238" spans="4:5" ht="12.75">
      <c r="D238"/>
      <c r="E238" s="70"/>
    </row>
    <row r="239" spans="4:5" ht="12.75">
      <c r="D239" s="7"/>
      <c r="E239" s="70"/>
    </row>
    <row r="240" spans="4:5" ht="12.75">
      <c r="D240" s="7"/>
      <c r="E240" s="70"/>
    </row>
    <row r="241" spans="4:5" ht="12.75">
      <c r="D241"/>
      <c r="E241" s="81"/>
    </row>
    <row r="242" spans="4:5" ht="12.75">
      <c r="D242"/>
      <c r="E242" s="70"/>
    </row>
    <row r="243" spans="1:5" ht="13.5" customHeight="1">
      <c r="A243" s="55"/>
      <c r="B243" s="55"/>
      <c r="C243" s="65"/>
      <c r="D243" s="54"/>
      <c r="E243" s="85"/>
    </row>
    <row r="244" spans="2:5" ht="13.5" customHeight="1">
      <c r="B244" s="55"/>
      <c r="C244" s="65"/>
      <c r="D244" s="119"/>
      <c r="E244" s="116"/>
    </row>
    <row r="245" ht="13.5" customHeight="1">
      <c r="E245" s="79"/>
    </row>
    <row r="246" spans="2:5" ht="13.5" customHeight="1">
      <c r="B246" s="55"/>
      <c r="C246" s="65"/>
      <c r="D246" s="119"/>
      <c r="E246" s="85"/>
    </row>
    <row r="247" ht="13.5" customHeight="1">
      <c r="E247" s="70"/>
    </row>
    <row r="248" ht="13.5" customHeight="1">
      <c r="E248" s="70"/>
    </row>
    <row r="249" spans="3:5" ht="13.5" customHeight="1">
      <c r="C249" s="31"/>
      <c r="D249" s="15"/>
      <c r="E249" s="70"/>
    </row>
    <row r="250" spans="3:5" ht="13.5" customHeight="1">
      <c r="C250" s="31"/>
      <c r="D250" s="15"/>
      <c r="E250" s="70"/>
    </row>
    <row r="251" spans="3:5" ht="13.5" customHeight="1">
      <c r="C251" s="31"/>
      <c r="D251" s="15"/>
      <c r="E251" s="70"/>
    </row>
    <row r="252" spans="3:5" ht="13.5" customHeight="1">
      <c r="C252" s="31"/>
      <c r="D252" s="15"/>
      <c r="E252" s="70"/>
    </row>
    <row r="253" spans="3:5" ht="13.5" customHeight="1">
      <c r="C253" s="31"/>
      <c r="D253" s="15"/>
      <c r="E253" s="70"/>
    </row>
    <row r="254" spans="2:5" ht="13.5" customHeight="1">
      <c r="B254" s="55"/>
      <c r="C254" s="65"/>
      <c r="D254" s="119"/>
      <c r="E254" s="85"/>
    </row>
    <row r="255" ht="13.5" customHeight="1">
      <c r="E255" s="70"/>
    </row>
    <row r="256" spans="3:5" ht="13.5" customHeight="1">
      <c r="C256" s="31"/>
      <c r="D256" s="15"/>
      <c r="E256" s="70"/>
    </row>
    <row r="257" spans="3:5" ht="13.5" customHeight="1">
      <c r="C257" s="31"/>
      <c r="D257" s="15"/>
      <c r="E257" s="70"/>
    </row>
    <row r="258" spans="3:5" ht="13.5" customHeight="1">
      <c r="C258" s="31"/>
      <c r="D258" s="15"/>
      <c r="E258" s="70"/>
    </row>
    <row r="259" spans="3:5" ht="13.5" customHeight="1">
      <c r="C259" s="31"/>
      <c r="D259" s="15"/>
      <c r="E259" s="70"/>
    </row>
    <row r="260" spans="3:5" ht="13.5" customHeight="1">
      <c r="C260" s="31"/>
      <c r="D260" s="15"/>
      <c r="E260" s="70"/>
    </row>
    <row r="261" spans="2:5" ht="13.5" customHeight="1">
      <c r="B261" s="52"/>
      <c r="C261" s="51"/>
      <c r="D261" s="120"/>
      <c r="E261" s="85"/>
    </row>
    <row r="262" spans="2:5" ht="13.5" customHeight="1">
      <c r="B262" s="3"/>
      <c r="C262" s="31"/>
      <c r="D262" s="15"/>
      <c r="E262" s="70"/>
    </row>
    <row r="263" spans="2:5" ht="13.5" customHeight="1">
      <c r="B263" s="3"/>
      <c r="C263" s="31"/>
      <c r="D263" s="15"/>
      <c r="E263" s="70"/>
    </row>
    <row r="264" spans="3:5" ht="13.5" customHeight="1">
      <c r="C264" s="31"/>
      <c r="D264" s="15"/>
      <c r="E264" s="70"/>
    </row>
    <row r="265" spans="3:5" ht="13.5" customHeight="1">
      <c r="C265" s="31"/>
      <c r="D265" s="15"/>
      <c r="E265" s="70"/>
    </row>
    <row r="266" spans="3:5" ht="13.5" customHeight="1">
      <c r="C266" s="31"/>
      <c r="D266" s="15"/>
      <c r="E266" s="70"/>
    </row>
    <row r="267" spans="2:5" ht="12.75">
      <c r="B267" s="52"/>
      <c r="C267" s="51"/>
      <c r="D267" s="120"/>
      <c r="E267" s="85"/>
    </row>
    <row r="268" ht="12.75">
      <c r="E268" s="70"/>
    </row>
    <row r="269" spans="3:5" ht="12.75">
      <c r="C269" s="31"/>
      <c r="D269" s="15"/>
      <c r="E269" s="70"/>
    </row>
    <row r="270" spans="1:5" ht="12.75">
      <c r="A270"/>
      <c r="B270" s="55"/>
      <c r="C270" s="65"/>
      <c r="D270" s="67"/>
      <c r="E270" s="85"/>
    </row>
    <row r="271" ht="12.75">
      <c r="A271"/>
    </row>
    <row r="272" spans="1:5" ht="12.75">
      <c r="A272"/>
      <c r="B272" s="3"/>
      <c r="C272" s="31"/>
      <c r="D272" s="15"/>
      <c r="E272" s="79"/>
    </row>
    <row r="273" spans="1:5" ht="12.75">
      <c r="A273"/>
      <c r="B273" s="3"/>
      <c r="C273" s="31"/>
      <c r="D273" s="15"/>
      <c r="E273" s="79"/>
    </row>
    <row r="274" spans="1:5" ht="12.75">
      <c r="A274"/>
      <c r="B274" s="3"/>
      <c r="C274" s="31"/>
      <c r="D274" s="15"/>
      <c r="E274" s="79"/>
    </row>
    <row r="275" spans="1:5" ht="12.75">
      <c r="A275"/>
      <c r="B275" s="3"/>
      <c r="C275" s="31"/>
      <c r="D275" s="15"/>
      <c r="E275" s="79"/>
    </row>
    <row r="276" spans="1:5" ht="12.75">
      <c r="A276"/>
      <c r="B276" s="3"/>
      <c r="C276" s="31"/>
      <c r="D276" s="15"/>
      <c r="E276" s="79"/>
    </row>
    <row r="277" spans="1:5" ht="12.75">
      <c r="A277"/>
      <c r="B277" s="3"/>
      <c r="C277" s="31"/>
      <c r="D277" s="15"/>
      <c r="E277" s="79"/>
    </row>
    <row r="278" spans="1:5" ht="12.75">
      <c r="A278"/>
      <c r="E278" s="79"/>
    </row>
    <row r="279" spans="1:5" ht="12.75">
      <c r="A279"/>
      <c r="E279" s="79"/>
    </row>
    <row r="280" spans="1:3" ht="12.75">
      <c r="A280"/>
      <c r="B280" s="3"/>
      <c r="C280" s="31"/>
    </row>
    <row r="281" spans="4:5" ht="12.75">
      <c r="D281"/>
      <c r="E281" s="83"/>
    </row>
    <row r="282" spans="4:5" ht="12.75">
      <c r="D282"/>
      <c r="E282" s="70"/>
    </row>
    <row r="283" spans="4:5" ht="12.75">
      <c r="D283" s="7"/>
      <c r="E283" s="70"/>
    </row>
    <row r="284" spans="4:5" ht="12.75">
      <c r="D284" s="7"/>
      <c r="E284" s="70"/>
    </row>
    <row r="285" spans="4:5" ht="12.75">
      <c r="D285"/>
      <c r="E285" s="81"/>
    </row>
    <row r="286" spans="4:5" ht="12.75">
      <c r="D286"/>
      <c r="E286" s="70"/>
    </row>
    <row r="287" spans="1:5" ht="12.75">
      <c r="A287" s="1"/>
      <c r="B287" s="1"/>
      <c r="C287" s="29"/>
      <c r="D287" s="1"/>
      <c r="E287" s="73"/>
    </row>
    <row r="288" spans="1:5" ht="12.75">
      <c r="A288" s="50"/>
      <c r="B288" s="50"/>
      <c r="C288" s="50"/>
      <c r="D288" s="56"/>
      <c r="E288" s="115"/>
    </row>
    <row r="289" spans="3:5" ht="12.75">
      <c r="C289" s="6"/>
      <c r="D289"/>
      <c r="E289" s="115"/>
    </row>
    <row r="298" spans="3:4" ht="12.75">
      <c r="C298" s="31"/>
      <c r="D298" s="15"/>
    </row>
    <row r="302" spans="4:5" ht="12.75">
      <c r="D302"/>
      <c r="E302" s="83"/>
    </row>
    <row r="303" spans="4:5" ht="12.75">
      <c r="D303"/>
      <c r="E303" s="70"/>
    </row>
    <row r="304" spans="4:5" ht="12.75">
      <c r="D304" s="7"/>
      <c r="E304" s="70"/>
    </row>
    <row r="305" spans="4:5" ht="12.75">
      <c r="D305" s="7"/>
      <c r="E305" s="70"/>
    </row>
    <row r="306" spans="4:5" ht="12.75">
      <c r="D306"/>
      <c r="E306" s="81"/>
    </row>
    <row r="307" spans="4:5" ht="12.75">
      <c r="D307"/>
      <c r="E307" s="70"/>
    </row>
    <row r="308" spans="1:5" ht="12.75">
      <c r="A308" s="1"/>
      <c r="B308" s="1"/>
      <c r="C308" s="29"/>
      <c r="D308" s="1"/>
      <c r="E308" s="73"/>
    </row>
    <row r="309" spans="1:5" ht="12.75">
      <c r="A309" s="50"/>
      <c r="B309" s="50"/>
      <c r="C309" s="50"/>
      <c r="D309"/>
      <c r="E309" s="115"/>
    </row>
    <row r="310" spans="2:5" ht="12.75">
      <c r="B310" s="3"/>
      <c r="C310" s="31"/>
      <c r="D310" s="15"/>
      <c r="E310" s="115"/>
    </row>
    <row r="313" spans="1:4" ht="12.75">
      <c r="A313"/>
      <c r="B313" s="3"/>
      <c r="C313" s="31"/>
      <c r="D313" s="15"/>
    </row>
    <row r="314" spans="1:4" ht="12.75">
      <c r="A314"/>
      <c r="B314" s="3"/>
      <c r="C314" s="31"/>
      <c r="D314" s="15"/>
    </row>
    <row r="315" spans="1:4" ht="12.75">
      <c r="A315"/>
      <c r="B315" s="3"/>
      <c r="C315" s="31"/>
      <c r="D315" s="15"/>
    </row>
    <row r="316" spans="1:4" ht="12.75">
      <c r="A316"/>
      <c r="B316"/>
      <c r="C316" s="31"/>
      <c r="D316" s="15"/>
    </row>
    <row r="320" spans="4:5" ht="12.75">
      <c r="D320"/>
      <c r="E320" s="83"/>
    </row>
    <row r="321" spans="4:5" ht="12.75">
      <c r="D321"/>
      <c r="E321" s="70"/>
    </row>
    <row r="322" spans="4:5" ht="12.75">
      <c r="D322" s="7"/>
      <c r="E322" s="70"/>
    </row>
    <row r="323" spans="4:5" ht="12.75">
      <c r="D323" s="55"/>
      <c r="E323" s="70"/>
    </row>
    <row r="324" spans="4:5" ht="12.75">
      <c r="D324"/>
      <c r="E324" s="81"/>
    </row>
    <row r="325" spans="4:5" ht="12.75">
      <c r="D325"/>
      <c r="E325" s="70"/>
    </row>
    <row r="326" spans="1:5" ht="12.75">
      <c r="A326" s="1"/>
      <c r="B326" s="1"/>
      <c r="C326" s="29"/>
      <c r="D326" s="1"/>
      <c r="E326" s="73"/>
    </row>
    <row r="327" spans="1:5" ht="12.75">
      <c r="A327" s="50"/>
      <c r="B327" s="50"/>
      <c r="C327" s="50"/>
      <c r="D327"/>
      <c r="E327" s="115"/>
    </row>
    <row r="328" spans="1:5" ht="12.75">
      <c r="A328" s="50"/>
      <c r="B328" s="50"/>
      <c r="C328" s="50"/>
      <c r="D328"/>
      <c r="E328" s="115"/>
    </row>
    <row r="329" spans="1:2" ht="12.75">
      <c r="A329" s="50"/>
      <c r="B329" s="50"/>
    </row>
    <row r="330" spans="1:2" ht="12.75">
      <c r="A330" s="50"/>
      <c r="B330" s="50"/>
    </row>
    <row r="331" spans="1:2" ht="12.75">
      <c r="A331" s="50"/>
      <c r="B331" s="50"/>
    </row>
    <row r="332" spans="1:2" ht="12.75">
      <c r="A332" s="50"/>
      <c r="B332" s="50"/>
    </row>
    <row r="333" spans="3:4" ht="12.75">
      <c r="C333" s="31"/>
      <c r="D333" s="15"/>
    </row>
    <row r="334" spans="3:4" ht="12.75">
      <c r="C334" s="31"/>
      <c r="D334" s="15"/>
    </row>
    <row r="335" spans="3:4" ht="12.75">
      <c r="C335" s="31"/>
      <c r="D335" s="15"/>
    </row>
    <row r="339" spans="4:5" ht="12.75">
      <c r="D339"/>
      <c r="E339" s="83"/>
    </row>
    <row r="340" spans="4:5" ht="12.75">
      <c r="D340"/>
      <c r="E340" s="70"/>
    </row>
    <row r="341" spans="4:5" ht="12.75">
      <c r="D341" s="7"/>
      <c r="E341" s="69"/>
    </row>
    <row r="342" spans="4:5" ht="12.75">
      <c r="D342" s="55"/>
      <c r="E342" s="81"/>
    </row>
    <row r="343" spans="4:5" ht="12.75">
      <c r="D343"/>
      <c r="E343" s="81"/>
    </row>
    <row r="344" spans="4:5" ht="12.75">
      <c r="D344"/>
      <c r="E344" s="70"/>
    </row>
    <row r="345" spans="1:5" ht="12.75">
      <c r="A345" s="1"/>
      <c r="B345" s="1"/>
      <c r="C345" s="29"/>
      <c r="D345" s="1"/>
      <c r="E345" s="73"/>
    </row>
    <row r="346" spans="1:5" ht="12.75">
      <c r="A346" s="3"/>
      <c r="B346" s="3"/>
      <c r="C346" s="31"/>
      <c r="D346" s="15"/>
      <c r="E346" s="115"/>
    </row>
    <row r="347" spans="1:5" ht="12.75">
      <c r="A347" s="50"/>
      <c r="B347" s="3"/>
      <c r="C347" s="31"/>
      <c r="D347" s="15"/>
      <c r="E347" s="115"/>
    </row>
    <row r="348" spans="1:4" ht="12.75">
      <c r="A348" s="50"/>
      <c r="B348" s="50"/>
      <c r="C348" s="31"/>
      <c r="D348" s="15"/>
    </row>
    <row r="349" spans="1:4" ht="12.75">
      <c r="A349" s="50"/>
      <c r="B349" s="50"/>
      <c r="C349" s="31"/>
      <c r="D349" s="15"/>
    </row>
    <row r="350" spans="1:4" ht="12.75">
      <c r="A350" s="50"/>
      <c r="B350" s="50"/>
      <c r="C350" s="31"/>
      <c r="D350" s="15"/>
    </row>
    <row r="351" spans="1:4" ht="12.75">
      <c r="A351" s="50"/>
      <c r="B351" s="50"/>
      <c r="C351" s="31"/>
      <c r="D351" s="15"/>
    </row>
    <row r="352" spans="3:4" ht="12.75">
      <c r="C352" s="31"/>
      <c r="D352" s="15"/>
    </row>
    <row r="357" spans="4:5" ht="12.75">
      <c r="D357"/>
      <c r="E357" s="83"/>
    </row>
    <row r="358" spans="4:5" ht="12.75">
      <c r="D358"/>
      <c r="E358" s="70"/>
    </row>
    <row r="359" spans="4:5" ht="12.75">
      <c r="D359" s="7"/>
      <c r="E359" s="69"/>
    </row>
    <row r="360" spans="4:5" ht="12.75">
      <c r="D360" s="55"/>
      <c r="E360" s="81"/>
    </row>
    <row r="361" spans="4:5" ht="12.75">
      <c r="D361"/>
      <c r="E361" s="81"/>
    </row>
    <row r="362" spans="4:5" ht="12.75">
      <c r="D362"/>
      <c r="E362" s="70"/>
    </row>
    <row r="363" spans="1:5" ht="12.75">
      <c r="A363" s="1"/>
      <c r="B363" s="1"/>
      <c r="C363" s="29"/>
      <c r="D363" s="1"/>
      <c r="E363" s="73"/>
    </row>
    <row r="364" spans="1:5" ht="12.75">
      <c r="A364" s="3"/>
      <c r="B364" s="3"/>
      <c r="C364" s="31"/>
      <c r="D364" s="15"/>
      <c r="E364" s="115"/>
    </row>
    <row r="365" spans="1:5" ht="12.75">
      <c r="A365" s="50"/>
      <c r="B365" s="3"/>
      <c r="C365" s="31"/>
      <c r="D365" s="15"/>
      <c r="E365" s="115"/>
    </row>
    <row r="366" spans="1:4" ht="12.75">
      <c r="A366" s="50"/>
      <c r="B366" s="50"/>
      <c r="C366" s="31"/>
      <c r="D366" s="15"/>
    </row>
    <row r="367" spans="1:4" ht="12.75">
      <c r="A367" s="50"/>
      <c r="B367" s="50"/>
      <c r="C367" s="31"/>
      <c r="D367" s="15"/>
    </row>
    <row r="368" spans="1:4" ht="12.75">
      <c r="A368" s="50"/>
      <c r="B368" s="50"/>
      <c r="C368" s="31"/>
      <c r="D368" s="15"/>
    </row>
    <row r="369" spans="1:4" ht="12.75">
      <c r="A369" s="50"/>
      <c r="B369" s="50"/>
      <c r="C369" s="31"/>
      <c r="D369" s="15"/>
    </row>
    <row r="370" spans="3:4" ht="12.75">
      <c r="C370" s="31"/>
      <c r="D370" s="15"/>
    </row>
    <row r="376" spans="4:5" ht="12.75">
      <c r="D376"/>
      <c r="E376" s="83"/>
    </row>
    <row r="377" spans="4:5" ht="12.75">
      <c r="D377"/>
      <c r="E377" s="70"/>
    </row>
    <row r="378" spans="4:5" ht="12.75">
      <c r="D378" s="7"/>
      <c r="E378" s="69"/>
    </row>
    <row r="379" spans="4:5" ht="12.75">
      <c r="D379" s="55"/>
      <c r="E379" s="81"/>
    </row>
    <row r="380" spans="4:5" ht="12.75">
      <c r="D380"/>
      <c r="E380" s="81"/>
    </row>
    <row r="381" spans="4:5" ht="12.75">
      <c r="D381"/>
      <c r="E381" s="70"/>
    </row>
    <row r="382" spans="1:5" ht="12.75">
      <c r="A382" s="1"/>
      <c r="B382" s="1"/>
      <c r="C382" s="29"/>
      <c r="D382" s="1"/>
      <c r="E382" s="73"/>
    </row>
    <row r="383" spans="1:5" ht="12.75">
      <c r="A383" s="3"/>
      <c r="B383" s="3"/>
      <c r="C383" s="31"/>
      <c r="D383" s="15"/>
      <c r="E383" s="115"/>
    </row>
    <row r="384" spans="1:5" ht="12.75">
      <c r="A384" s="50"/>
      <c r="B384" s="3"/>
      <c r="C384" s="31"/>
      <c r="D384" s="15"/>
      <c r="E384" s="115"/>
    </row>
    <row r="385" spans="1:4" ht="12.75">
      <c r="A385" s="50"/>
      <c r="B385" s="50"/>
      <c r="C385" s="31"/>
      <c r="D385" s="15"/>
    </row>
    <row r="386" spans="1:4" ht="12.75">
      <c r="A386" s="50"/>
      <c r="B386" s="50"/>
      <c r="C386" s="31"/>
      <c r="D386" s="15"/>
    </row>
    <row r="387" spans="1:4" ht="12.75">
      <c r="A387" s="50"/>
      <c r="B387" s="50"/>
      <c r="C387" s="31"/>
      <c r="D387" s="15"/>
    </row>
    <row r="388" spans="1:4" ht="12.75">
      <c r="A388" s="50"/>
      <c r="B388" s="50"/>
      <c r="C388" s="31"/>
      <c r="D388" s="15"/>
    </row>
    <row r="389" spans="3:4" ht="12.75">
      <c r="C389" s="31"/>
      <c r="D389" s="15"/>
    </row>
    <row r="393" spans="4:5" ht="12.75">
      <c r="D393"/>
      <c r="E393" s="83"/>
    </row>
    <row r="394" spans="4:5" ht="12.75">
      <c r="D394"/>
      <c r="E394" s="70"/>
    </row>
    <row r="395" spans="4:5" ht="12.75">
      <c r="D395" s="7"/>
      <c r="E395" s="70"/>
    </row>
    <row r="396" spans="4:5" ht="12.75">
      <c r="D396" s="7"/>
      <c r="E396" s="70"/>
    </row>
    <row r="397" spans="4:5" ht="12.75">
      <c r="D397"/>
      <c r="E397" s="81"/>
    </row>
    <row r="398" spans="4:5" ht="12.75">
      <c r="D398"/>
      <c r="E398" s="70"/>
    </row>
    <row r="399" spans="1:5" ht="12.75">
      <c r="A399" s="1"/>
      <c r="B399" s="1"/>
      <c r="C399" s="29"/>
      <c r="D399" s="1"/>
      <c r="E399" s="73"/>
    </row>
    <row r="400" ht="12.75">
      <c r="E400" s="115"/>
    </row>
    <row r="401" ht="12.75">
      <c r="E401" s="115"/>
    </row>
    <row r="402" spans="3:4" ht="12.75">
      <c r="C402" s="31"/>
      <c r="D402" s="15"/>
    </row>
    <row r="403" spans="3:4" ht="12.75">
      <c r="C403" s="31"/>
      <c r="D403" s="15"/>
    </row>
    <row r="404" spans="3:4" ht="12.75">
      <c r="C404" s="31"/>
      <c r="D404" s="15"/>
    </row>
    <row r="405" spans="3:4" ht="12.75">
      <c r="C405" s="31"/>
      <c r="D405" s="15"/>
    </row>
    <row r="406" spans="3:4" ht="12.75">
      <c r="C406" s="31"/>
      <c r="D406" s="15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29"/>
  <sheetViews>
    <sheetView tabSelected="1" zoomScalePageLayoutView="0" workbookViewId="0" topLeftCell="A245">
      <selection activeCell="D274" sqref="D274"/>
    </sheetView>
  </sheetViews>
  <sheetFormatPr defaultColWidth="9.00390625" defaultRowHeight="12.75"/>
  <cols>
    <col min="1" max="1" width="4.25390625" style="35" customWidth="1"/>
    <col min="2" max="2" width="6.375" style="35" customWidth="1"/>
    <col min="3" max="3" width="6.00390625" style="6" customWidth="1"/>
    <col min="4" max="4" width="48.375" style="0" customWidth="1"/>
    <col min="5" max="5" width="21.875" style="89" customWidth="1"/>
  </cols>
  <sheetData>
    <row r="2" spans="1:5" ht="12.75">
      <c r="A2" s="25"/>
      <c r="B2" s="26"/>
      <c r="C2" s="21"/>
      <c r="D2" s="17"/>
      <c r="E2" s="88" t="s">
        <v>206</v>
      </c>
    </row>
    <row r="3" spans="1:5" ht="12.75">
      <c r="A3" s="27"/>
      <c r="B3" s="19"/>
      <c r="C3" s="3"/>
      <c r="D3" s="14"/>
      <c r="E3" s="70" t="s">
        <v>430</v>
      </c>
    </row>
    <row r="4" spans="1:6" ht="12.75">
      <c r="A4" s="27"/>
      <c r="B4" s="19"/>
      <c r="C4" s="3"/>
      <c r="D4" s="13" t="s">
        <v>13</v>
      </c>
      <c r="E4" s="70" t="s">
        <v>139</v>
      </c>
      <c r="F4" s="18"/>
    </row>
    <row r="5" spans="1:5" ht="12.75">
      <c r="A5" s="27"/>
      <c r="B5" s="19"/>
      <c r="C5" s="3"/>
      <c r="D5" s="3" t="s">
        <v>309</v>
      </c>
      <c r="E5" s="70" t="s">
        <v>431</v>
      </c>
    </row>
    <row r="6" spans="1:4" ht="12.75">
      <c r="A6" s="27"/>
      <c r="B6" s="19"/>
      <c r="C6" s="3"/>
      <c r="D6" s="3"/>
    </row>
    <row r="7" spans="1:5" ht="12.75">
      <c r="A7" s="28" t="s">
        <v>14</v>
      </c>
      <c r="B7" s="29" t="s">
        <v>15</v>
      </c>
      <c r="C7" s="1"/>
      <c r="D7" s="1" t="s">
        <v>19</v>
      </c>
      <c r="E7" s="90" t="s">
        <v>397</v>
      </c>
    </row>
    <row r="8" spans="1:5" ht="12.75">
      <c r="A8" s="23" t="s">
        <v>43</v>
      </c>
      <c r="B8" s="30"/>
      <c r="C8" s="13"/>
      <c r="D8" s="24" t="s">
        <v>17</v>
      </c>
      <c r="E8" s="91">
        <f>SUM(E9+E24)</f>
        <v>459726</v>
      </c>
    </row>
    <row r="9" spans="1:5" s="54" customFormat="1" ht="12.75">
      <c r="A9" s="106"/>
      <c r="B9" s="51" t="s">
        <v>44</v>
      </c>
      <c r="C9" s="52"/>
      <c r="D9" s="63" t="s">
        <v>18</v>
      </c>
      <c r="E9" s="93">
        <f>SUM(E10:E23)</f>
        <v>235036</v>
      </c>
    </row>
    <row r="10" spans="1:5" s="54" customFormat="1" ht="12.75">
      <c r="A10" s="106"/>
      <c r="B10" s="51"/>
      <c r="C10" s="3">
        <v>4170</v>
      </c>
      <c r="D10" s="14" t="s">
        <v>187</v>
      </c>
      <c r="E10" s="100">
        <v>1000</v>
      </c>
    </row>
    <row r="11" spans="1:5" s="54" customFormat="1" ht="12.75">
      <c r="A11" s="106"/>
      <c r="B11" s="51"/>
      <c r="C11" s="3">
        <v>4260</v>
      </c>
      <c r="D11" s="14" t="s">
        <v>28</v>
      </c>
      <c r="E11" s="100">
        <v>8000</v>
      </c>
    </row>
    <row r="12" spans="1:5" ht="12.75">
      <c r="A12" s="22"/>
      <c r="B12" s="31"/>
      <c r="C12" s="3">
        <v>4300</v>
      </c>
      <c r="D12" s="19" t="s">
        <v>30</v>
      </c>
      <c r="E12" s="89">
        <v>45000</v>
      </c>
    </row>
    <row r="13" spans="1:5" ht="12.75">
      <c r="A13" s="31"/>
      <c r="B13" s="31"/>
      <c r="C13" s="3">
        <v>4390</v>
      </c>
      <c r="D13" s="15" t="s">
        <v>213</v>
      </c>
      <c r="E13" s="89">
        <v>38000</v>
      </c>
    </row>
    <row r="14" spans="1:4" ht="12.75">
      <c r="A14" s="31"/>
      <c r="B14" s="31"/>
      <c r="C14" s="3"/>
      <c r="D14" s="15" t="s">
        <v>214</v>
      </c>
    </row>
    <row r="15" spans="1:5" ht="12.75">
      <c r="A15" s="31"/>
      <c r="B15" s="31"/>
      <c r="C15" s="3">
        <v>4430</v>
      </c>
      <c r="D15" s="45" t="s">
        <v>173</v>
      </c>
      <c r="E15" s="89">
        <v>10000</v>
      </c>
    </row>
    <row r="16" spans="1:5" ht="12.75">
      <c r="A16" s="31"/>
      <c r="B16" s="31"/>
      <c r="C16" s="3">
        <v>4500</v>
      </c>
      <c r="D16" s="45" t="s">
        <v>380</v>
      </c>
      <c r="E16" s="89">
        <v>36</v>
      </c>
    </row>
    <row r="17" spans="1:4" ht="12.75">
      <c r="A17" s="31"/>
      <c r="B17" s="31"/>
      <c r="C17" s="3"/>
      <c r="D17" s="45" t="s">
        <v>381</v>
      </c>
    </row>
    <row r="18" spans="1:5" ht="12" customHeight="1">
      <c r="A18" s="31"/>
      <c r="B18" s="31"/>
      <c r="C18" s="3">
        <v>4510</v>
      </c>
      <c r="D18" s="19" t="s">
        <v>191</v>
      </c>
      <c r="E18" s="89">
        <v>8000</v>
      </c>
    </row>
    <row r="19" spans="1:5" ht="12.75">
      <c r="A19" s="31"/>
      <c r="B19" s="31"/>
      <c r="C19" s="3">
        <v>4530</v>
      </c>
      <c r="D19" t="s">
        <v>203</v>
      </c>
      <c r="E19" s="89">
        <v>10000</v>
      </c>
    </row>
    <row r="20" spans="1:5" ht="12.75">
      <c r="A20" s="31"/>
      <c r="B20" s="31"/>
      <c r="C20" s="6">
        <v>4590</v>
      </c>
      <c r="D20" s="60" t="s">
        <v>238</v>
      </c>
      <c r="E20" s="89">
        <v>50000</v>
      </c>
    </row>
    <row r="21" spans="1:5" s="54" customFormat="1" ht="12.75">
      <c r="A21" s="31"/>
      <c r="B21" s="31"/>
      <c r="C21" s="6"/>
      <c r="D21" s="60" t="s">
        <v>216</v>
      </c>
      <c r="E21" s="89"/>
    </row>
    <row r="22" spans="1:5" s="54" customFormat="1" ht="12.75">
      <c r="A22" s="31"/>
      <c r="B22" s="31"/>
      <c r="C22" s="3">
        <v>4610</v>
      </c>
      <c r="D22" s="15" t="s">
        <v>218</v>
      </c>
      <c r="E22" s="89">
        <v>5000</v>
      </c>
    </row>
    <row r="23" spans="1:5" s="54" customFormat="1" ht="12.75">
      <c r="A23" s="31"/>
      <c r="B23" s="31"/>
      <c r="C23" s="6">
        <v>6060</v>
      </c>
      <c r="D23" t="s">
        <v>55</v>
      </c>
      <c r="E23" s="89">
        <v>60000</v>
      </c>
    </row>
    <row r="24" spans="1:5" s="54" customFormat="1" ht="12.75">
      <c r="A24" s="65"/>
      <c r="B24" s="51" t="s">
        <v>44</v>
      </c>
      <c r="C24" s="52"/>
      <c r="D24" s="63" t="s">
        <v>18</v>
      </c>
      <c r="E24" s="93">
        <f>SUM(E26:E29)</f>
        <v>224690</v>
      </c>
    </row>
    <row r="25" spans="1:5" s="54" customFormat="1" ht="12.75">
      <c r="A25" s="65"/>
      <c r="B25" s="51"/>
      <c r="C25" s="52"/>
      <c r="D25" s="63" t="s">
        <v>422</v>
      </c>
      <c r="E25" s="93"/>
    </row>
    <row r="26" spans="1:5" s="54" customFormat="1" ht="12.75">
      <c r="A26" s="65"/>
      <c r="B26" s="51"/>
      <c r="C26" s="3">
        <v>4210</v>
      </c>
      <c r="D26" s="14" t="s">
        <v>27</v>
      </c>
      <c r="E26" s="100"/>
    </row>
    <row r="27" spans="1:5" ht="12.75">
      <c r="A27" s="32"/>
      <c r="B27" s="31"/>
      <c r="C27" s="3">
        <v>4260</v>
      </c>
      <c r="D27" s="14" t="s">
        <v>28</v>
      </c>
      <c r="E27" s="89">
        <v>37000</v>
      </c>
    </row>
    <row r="28" spans="1:5" ht="12.75">
      <c r="A28" s="32"/>
      <c r="B28" s="19"/>
      <c r="C28" s="3">
        <v>4270</v>
      </c>
      <c r="D28" s="14" t="s">
        <v>215</v>
      </c>
      <c r="E28" s="89">
        <v>106270</v>
      </c>
    </row>
    <row r="29" spans="1:5" ht="12.75">
      <c r="A29" s="32"/>
      <c r="B29" s="19"/>
      <c r="C29" s="3">
        <v>4300</v>
      </c>
      <c r="D29" s="14" t="s">
        <v>30</v>
      </c>
      <c r="E29" s="89">
        <v>81420</v>
      </c>
    </row>
    <row r="30" spans="1:5" s="54" customFormat="1" ht="12.75">
      <c r="A30" s="65"/>
      <c r="B30" s="57" t="s">
        <v>420</v>
      </c>
      <c r="C30" s="52"/>
      <c r="D30" s="62" t="s">
        <v>421</v>
      </c>
      <c r="E30" s="93">
        <f>SUM(E31:E41)</f>
        <v>5177415</v>
      </c>
    </row>
    <row r="31" spans="1:5" ht="12.75">
      <c r="A31" s="32"/>
      <c r="B31" s="19"/>
      <c r="C31" s="3">
        <v>4210</v>
      </c>
      <c r="D31" s="14" t="s">
        <v>27</v>
      </c>
      <c r="E31" s="89">
        <v>2000</v>
      </c>
    </row>
    <row r="32" spans="1:5" ht="12.75">
      <c r="A32" s="32"/>
      <c r="B32" s="19"/>
      <c r="C32" s="3">
        <v>4260</v>
      </c>
      <c r="D32" s="14" t="s">
        <v>28</v>
      </c>
      <c r="E32" s="89">
        <v>1763000</v>
      </c>
    </row>
    <row r="33" spans="1:5" ht="12.75">
      <c r="A33" s="32"/>
      <c r="B33" s="19"/>
      <c r="C33" s="3">
        <v>4270</v>
      </c>
      <c r="D33" s="14" t="s">
        <v>215</v>
      </c>
      <c r="E33" s="89">
        <v>2393730</v>
      </c>
    </row>
    <row r="34" spans="1:5" ht="12.75">
      <c r="A34" s="32"/>
      <c r="B34" s="19"/>
      <c r="C34" s="3">
        <v>4300</v>
      </c>
      <c r="D34" s="14" t="s">
        <v>30</v>
      </c>
      <c r="E34" s="89">
        <v>968580</v>
      </c>
    </row>
    <row r="35" spans="1:5" ht="12.75">
      <c r="A35" s="32"/>
      <c r="B35" s="19"/>
      <c r="C35" s="3">
        <v>4390</v>
      </c>
      <c r="D35" s="15" t="s">
        <v>213</v>
      </c>
      <c r="E35" s="89">
        <v>23000</v>
      </c>
    </row>
    <row r="36" spans="1:4" ht="12.75">
      <c r="A36" s="32"/>
      <c r="B36" s="19"/>
      <c r="C36" s="3"/>
      <c r="D36" s="15" t="s">
        <v>214</v>
      </c>
    </row>
    <row r="37" spans="1:5" ht="12.75">
      <c r="A37" s="32"/>
      <c r="B37" s="19"/>
      <c r="C37" s="3">
        <v>4430</v>
      </c>
      <c r="D37" s="45" t="s">
        <v>173</v>
      </c>
      <c r="E37" s="89">
        <v>12000</v>
      </c>
    </row>
    <row r="38" spans="1:5" ht="12.75">
      <c r="A38" s="32"/>
      <c r="B38" s="19"/>
      <c r="C38" s="6">
        <v>4480</v>
      </c>
      <c r="D38" t="s">
        <v>41</v>
      </c>
      <c r="E38" s="89">
        <v>50</v>
      </c>
    </row>
    <row r="39" spans="1:5" ht="12.75">
      <c r="A39" s="32"/>
      <c r="B39" s="19"/>
      <c r="C39" s="3">
        <v>4520</v>
      </c>
      <c r="D39" s="19" t="s">
        <v>361</v>
      </c>
      <c r="E39" s="89">
        <v>55</v>
      </c>
    </row>
    <row r="40" spans="1:4" ht="12.75">
      <c r="A40" s="32"/>
      <c r="B40" s="19"/>
      <c r="C40" s="3"/>
      <c r="D40" s="19" t="s">
        <v>194</v>
      </c>
    </row>
    <row r="41" spans="1:5" ht="12.75">
      <c r="A41" s="32"/>
      <c r="B41" s="19"/>
      <c r="C41" s="3">
        <v>4610</v>
      </c>
      <c r="D41" s="15" t="s">
        <v>218</v>
      </c>
      <c r="E41" s="89">
        <v>15000</v>
      </c>
    </row>
    <row r="42" spans="1:5" ht="12.75">
      <c r="A42" s="47" t="s">
        <v>123</v>
      </c>
      <c r="B42" s="38"/>
      <c r="C42" s="7"/>
      <c r="D42" s="5" t="s">
        <v>124</v>
      </c>
      <c r="E42" s="91">
        <f>E43</f>
        <v>64000</v>
      </c>
    </row>
    <row r="43" spans="1:5" ht="12.75">
      <c r="A43" s="27"/>
      <c r="B43" s="57" t="s">
        <v>168</v>
      </c>
      <c r="C43" s="55"/>
      <c r="D43" s="54" t="s">
        <v>169</v>
      </c>
      <c r="E43" s="93">
        <f>SUM(E44:E49)</f>
        <v>64000</v>
      </c>
    </row>
    <row r="44" spans="1:5" ht="12.75">
      <c r="A44" s="27"/>
      <c r="B44" s="19"/>
      <c r="C44" s="3">
        <v>3030</v>
      </c>
      <c r="D44" s="14" t="s">
        <v>37</v>
      </c>
      <c r="E44" s="89">
        <v>2000</v>
      </c>
    </row>
    <row r="45" spans="1:5" ht="12.75">
      <c r="A45" s="27"/>
      <c r="B45" s="19"/>
      <c r="C45" s="3">
        <v>4170</v>
      </c>
      <c r="D45" s="14" t="s">
        <v>187</v>
      </c>
      <c r="E45" s="89">
        <v>13000</v>
      </c>
    </row>
    <row r="46" spans="1:5" ht="12.75">
      <c r="A46" s="27"/>
      <c r="B46" s="19"/>
      <c r="C46" s="3">
        <v>4300</v>
      </c>
      <c r="D46" s="45" t="s">
        <v>30</v>
      </c>
      <c r="E46" s="89">
        <v>35000</v>
      </c>
    </row>
    <row r="47" spans="1:5" ht="12.75">
      <c r="A47" s="27"/>
      <c r="B47" s="19"/>
      <c r="C47" s="3">
        <v>4390</v>
      </c>
      <c r="D47" s="15" t="s">
        <v>213</v>
      </c>
      <c r="E47" s="89">
        <v>12000</v>
      </c>
    </row>
    <row r="48" spans="1:4" ht="12.75">
      <c r="A48" s="27"/>
      <c r="B48" s="19"/>
      <c r="C48" s="3"/>
      <c r="D48" s="15" t="s">
        <v>214</v>
      </c>
    </row>
    <row r="49" spans="1:5" ht="12.75">
      <c r="A49" s="19"/>
      <c r="B49" s="19"/>
      <c r="C49" s="3">
        <v>4430</v>
      </c>
      <c r="D49" s="45" t="s">
        <v>173</v>
      </c>
      <c r="E49" s="89">
        <v>2000</v>
      </c>
    </row>
    <row r="50" spans="1:5" ht="12.75">
      <c r="A50" s="23" t="s">
        <v>49</v>
      </c>
      <c r="B50" s="30"/>
      <c r="C50" s="13"/>
      <c r="D50" s="39" t="s">
        <v>20</v>
      </c>
      <c r="E50" s="93">
        <f>E51</f>
        <v>75165</v>
      </c>
    </row>
    <row r="51" spans="1:5" ht="12.75">
      <c r="A51" s="58"/>
      <c r="B51" s="51" t="s">
        <v>227</v>
      </c>
      <c r="C51" s="52"/>
      <c r="D51" s="63" t="s">
        <v>224</v>
      </c>
      <c r="E51" s="93">
        <f>SUM(E52:E54)</f>
        <v>75165</v>
      </c>
    </row>
    <row r="52" spans="1:5" ht="12.75">
      <c r="A52" s="32"/>
      <c r="B52" s="32"/>
      <c r="C52" s="6">
        <v>4260</v>
      </c>
      <c r="D52" t="s">
        <v>28</v>
      </c>
      <c r="E52" s="89">
        <v>70000</v>
      </c>
    </row>
    <row r="53" spans="1:5" ht="12.75">
      <c r="A53" s="32"/>
      <c r="B53" s="32"/>
      <c r="C53" s="3">
        <v>4300</v>
      </c>
      <c r="D53" s="19" t="s">
        <v>30</v>
      </c>
      <c r="E53" s="89">
        <v>5000</v>
      </c>
    </row>
    <row r="54" spans="1:5" ht="12.75">
      <c r="A54" s="32"/>
      <c r="B54" s="32"/>
      <c r="C54" s="3">
        <v>4520</v>
      </c>
      <c r="D54" s="19" t="s">
        <v>361</v>
      </c>
      <c r="E54" s="89">
        <v>165</v>
      </c>
    </row>
    <row r="55" spans="1:4" ht="12.75">
      <c r="A55" s="32"/>
      <c r="B55" s="32"/>
      <c r="C55" s="3"/>
      <c r="D55" s="19" t="s">
        <v>194</v>
      </c>
    </row>
    <row r="56" spans="1:4" ht="12.75">
      <c r="A56" s="32"/>
      <c r="B56" s="32"/>
      <c r="C56" s="3"/>
      <c r="D56" s="19"/>
    </row>
    <row r="57" spans="1:4" ht="12.75">
      <c r="A57" s="32"/>
      <c r="B57" s="32"/>
      <c r="C57" s="3"/>
      <c r="D57" s="19"/>
    </row>
    <row r="58" spans="1:4" ht="12.75">
      <c r="A58" s="32"/>
      <c r="B58" s="32"/>
      <c r="C58" s="3"/>
      <c r="D58" s="19"/>
    </row>
    <row r="59" spans="1:5" ht="12.75">
      <c r="A59" s="30"/>
      <c r="B59" s="30"/>
      <c r="C59" s="48"/>
      <c r="D59" s="11"/>
      <c r="E59" s="94"/>
    </row>
    <row r="60" spans="1:5" ht="12.75">
      <c r="A60" s="30"/>
      <c r="B60" s="30"/>
      <c r="C60" s="48"/>
      <c r="D60" s="11"/>
      <c r="E60" s="94"/>
    </row>
    <row r="61" spans="1:5" ht="12.75">
      <c r="A61" s="30"/>
      <c r="B61" s="30"/>
      <c r="C61" s="48"/>
      <c r="D61" s="11"/>
      <c r="E61" s="94"/>
    </row>
    <row r="62" spans="1:5" ht="12.75">
      <c r="A62" s="30"/>
      <c r="B62" s="30"/>
      <c r="C62" s="48"/>
      <c r="D62" s="11"/>
      <c r="E62" s="94"/>
    </row>
    <row r="63" spans="1:5" ht="12.75">
      <c r="A63" s="30"/>
      <c r="B63" s="30"/>
      <c r="C63" s="3"/>
      <c r="D63" s="19"/>
      <c r="E63" s="94"/>
    </row>
    <row r="64" spans="1:5" ht="12.75">
      <c r="A64" s="30"/>
      <c r="B64" s="30"/>
      <c r="C64" s="48"/>
      <c r="D64" s="11"/>
      <c r="E64" s="94"/>
    </row>
    <row r="65" spans="1:5" ht="12.75">
      <c r="A65" s="30"/>
      <c r="B65" s="30"/>
      <c r="C65" s="48"/>
      <c r="D65" s="11"/>
      <c r="E65" s="94"/>
    </row>
    <row r="66" spans="1:4" ht="12.75">
      <c r="A66" s="19"/>
      <c r="B66" s="19"/>
      <c r="C66" s="3"/>
      <c r="D66" s="15"/>
    </row>
    <row r="67" spans="1:10" ht="12.75">
      <c r="A67" s="33"/>
      <c r="B67" s="34"/>
      <c r="C67" s="21"/>
      <c r="D67" s="16" t="s">
        <v>13</v>
      </c>
      <c r="E67" s="88" t="s">
        <v>206</v>
      </c>
      <c r="F67" s="3"/>
      <c r="G67" s="3"/>
      <c r="H67" s="3"/>
      <c r="I67" s="14"/>
      <c r="J67" s="9"/>
    </row>
    <row r="68" spans="1:10" ht="12.75">
      <c r="A68" s="22"/>
      <c r="B68" s="31"/>
      <c r="C68" s="3"/>
      <c r="D68" s="14" t="s">
        <v>22</v>
      </c>
      <c r="E68" s="70" t="s">
        <v>430</v>
      </c>
      <c r="F68" s="3"/>
      <c r="G68" s="3"/>
      <c r="H68" s="3"/>
      <c r="I68" s="14"/>
      <c r="J68" s="9"/>
    </row>
    <row r="69" spans="1:10" ht="12.75">
      <c r="A69" s="22"/>
      <c r="B69" s="31"/>
      <c r="C69" s="3"/>
      <c r="D69" s="14"/>
      <c r="E69" s="70" t="s">
        <v>139</v>
      </c>
      <c r="F69" s="3"/>
      <c r="G69" s="3"/>
      <c r="H69" s="3"/>
      <c r="I69" s="14"/>
      <c r="J69" s="9"/>
    </row>
    <row r="70" spans="1:10" ht="12.75">
      <c r="A70" s="22"/>
      <c r="B70" s="31"/>
      <c r="C70" s="3"/>
      <c r="D70" s="14"/>
      <c r="E70" s="70" t="s">
        <v>432</v>
      </c>
      <c r="F70" s="3"/>
      <c r="G70" s="3"/>
      <c r="H70" s="3"/>
      <c r="I70" s="14"/>
      <c r="J70" s="9"/>
    </row>
    <row r="71" spans="1:10" ht="12.75">
      <c r="A71" s="28" t="s">
        <v>14</v>
      </c>
      <c r="B71" s="29" t="s">
        <v>15</v>
      </c>
      <c r="C71" s="1"/>
      <c r="D71" s="1" t="s">
        <v>16</v>
      </c>
      <c r="E71" s="90" t="s">
        <v>397</v>
      </c>
      <c r="F71" s="3"/>
      <c r="G71" s="3"/>
      <c r="H71" s="3"/>
      <c r="I71" s="3"/>
      <c r="J71" s="10"/>
    </row>
    <row r="72" spans="1:10" ht="12.75">
      <c r="A72" s="23" t="s">
        <v>46</v>
      </c>
      <c r="B72" s="30"/>
      <c r="C72" s="13"/>
      <c r="D72" s="39" t="s">
        <v>57</v>
      </c>
      <c r="E72" s="91">
        <f>SUM(+E73+E80+E121+E103+E114)</f>
        <v>11147010.98</v>
      </c>
      <c r="F72" s="14"/>
      <c r="G72" s="14"/>
      <c r="H72" s="14"/>
      <c r="I72" s="14"/>
      <c r="J72" s="9"/>
    </row>
    <row r="73" spans="1:10" ht="12.75">
      <c r="A73" s="22"/>
      <c r="B73" s="51" t="s">
        <v>50</v>
      </c>
      <c r="C73" s="52"/>
      <c r="D73" s="63" t="s">
        <v>202</v>
      </c>
      <c r="E73" s="93">
        <f>SUM(E74:E79)</f>
        <v>545000</v>
      </c>
      <c r="F73" s="14"/>
      <c r="G73" s="14"/>
      <c r="H73" s="14"/>
      <c r="I73" s="14"/>
      <c r="J73" s="9"/>
    </row>
    <row r="74" spans="1:10" ht="12.75">
      <c r="A74" s="22"/>
      <c r="B74" s="31"/>
      <c r="C74" s="3">
        <v>3030</v>
      </c>
      <c r="D74" s="14" t="s">
        <v>37</v>
      </c>
      <c r="E74" s="89">
        <v>520000</v>
      </c>
      <c r="F74" s="14"/>
      <c r="G74" s="14"/>
      <c r="H74" s="14"/>
      <c r="I74" s="14"/>
      <c r="J74" s="9"/>
    </row>
    <row r="75" spans="1:10" ht="12.75">
      <c r="A75" s="22"/>
      <c r="B75" s="31"/>
      <c r="C75" s="3">
        <v>4210</v>
      </c>
      <c r="D75" s="14" t="s">
        <v>27</v>
      </c>
      <c r="E75" s="89">
        <v>5000</v>
      </c>
      <c r="F75" s="14"/>
      <c r="G75" s="14"/>
      <c r="H75" s="14"/>
      <c r="I75" s="14"/>
      <c r="J75" s="9"/>
    </row>
    <row r="76" spans="1:10" ht="12.75">
      <c r="A76" s="22"/>
      <c r="B76" s="31"/>
      <c r="C76" s="3">
        <v>4220</v>
      </c>
      <c r="D76" s="45" t="s">
        <v>36</v>
      </c>
      <c r="E76" s="89">
        <v>1000</v>
      </c>
      <c r="F76" s="14"/>
      <c r="G76" s="14"/>
      <c r="H76" s="14"/>
      <c r="I76" s="14"/>
      <c r="J76" s="9"/>
    </row>
    <row r="77" spans="1:10" ht="12.75">
      <c r="A77" s="22"/>
      <c r="B77" s="31"/>
      <c r="C77" s="6">
        <v>4270</v>
      </c>
      <c r="D77" t="s">
        <v>29</v>
      </c>
      <c r="E77" s="89">
        <v>2000</v>
      </c>
      <c r="F77" s="14"/>
      <c r="G77" s="14"/>
      <c r="H77" s="14"/>
      <c r="I77" s="14"/>
      <c r="J77" s="9"/>
    </row>
    <row r="78" spans="1:10" ht="12.75">
      <c r="A78" s="22"/>
      <c r="B78" s="31"/>
      <c r="C78" s="3">
        <v>4300</v>
      </c>
      <c r="D78" s="14" t="s">
        <v>30</v>
      </c>
      <c r="E78" s="89">
        <v>16000</v>
      </c>
      <c r="F78" s="14"/>
      <c r="G78" s="14"/>
      <c r="H78" s="14"/>
      <c r="I78" s="14"/>
      <c r="J78" s="9"/>
    </row>
    <row r="79" spans="1:10" ht="12.75">
      <c r="A79" s="22"/>
      <c r="B79" s="31"/>
      <c r="C79" s="6">
        <v>4360</v>
      </c>
      <c r="D79" t="s">
        <v>249</v>
      </c>
      <c r="E79" s="89">
        <v>1000</v>
      </c>
      <c r="F79" s="14"/>
      <c r="G79" s="14"/>
      <c r="H79" s="14"/>
      <c r="I79" s="14"/>
      <c r="J79" s="9"/>
    </row>
    <row r="80" spans="1:10" ht="12.75">
      <c r="A80" s="22"/>
      <c r="B80" s="51" t="s">
        <v>51</v>
      </c>
      <c r="C80" s="52"/>
      <c r="D80" s="63" t="s">
        <v>52</v>
      </c>
      <c r="E80" s="93">
        <f>SUM(E81:E101)</f>
        <v>10298347.98</v>
      </c>
      <c r="F80" s="14"/>
      <c r="G80" s="14"/>
      <c r="H80" s="14"/>
      <c r="I80" s="14"/>
      <c r="J80" s="9"/>
    </row>
    <row r="81" spans="1:10" ht="12.75">
      <c r="A81" s="22"/>
      <c r="B81" s="31"/>
      <c r="C81" s="6">
        <v>3020</v>
      </c>
      <c r="D81" t="s">
        <v>334</v>
      </c>
      <c r="E81" s="89">
        <v>145000</v>
      </c>
      <c r="F81" s="14"/>
      <c r="G81" s="14"/>
      <c r="H81" s="14"/>
      <c r="I81" s="14"/>
      <c r="J81" s="9"/>
    </row>
    <row r="82" spans="1:10" ht="12.75">
      <c r="A82" s="22"/>
      <c r="B82" s="31"/>
      <c r="C82" s="6">
        <v>4010</v>
      </c>
      <c r="D82" t="s">
        <v>24</v>
      </c>
      <c r="E82" s="89">
        <v>6679367</v>
      </c>
      <c r="F82" s="14"/>
      <c r="G82" s="14"/>
      <c r="H82" s="14"/>
      <c r="I82" s="14"/>
      <c r="J82" s="9"/>
    </row>
    <row r="83" spans="1:10" ht="12.75">
      <c r="A83" s="22"/>
      <c r="B83" s="31"/>
      <c r="C83" s="6">
        <v>4040</v>
      </c>
      <c r="D83" t="s">
        <v>25</v>
      </c>
      <c r="E83" s="89">
        <v>450014</v>
      </c>
      <c r="F83" s="14"/>
      <c r="G83" s="14"/>
      <c r="H83" s="14"/>
      <c r="I83" s="14"/>
      <c r="J83" s="9"/>
    </row>
    <row r="84" spans="1:10" ht="12.75">
      <c r="A84" s="22"/>
      <c r="B84" s="31"/>
      <c r="C84" s="6">
        <v>4110</v>
      </c>
      <c r="D84" t="s">
        <v>26</v>
      </c>
      <c r="E84" s="89">
        <v>1169150</v>
      </c>
      <c r="F84" s="14"/>
      <c r="G84" s="14"/>
      <c r="H84" s="14"/>
      <c r="I84" s="14"/>
      <c r="J84" s="9"/>
    </row>
    <row r="85" spans="1:10" ht="12.75">
      <c r="A85" s="22"/>
      <c r="B85" s="31"/>
      <c r="C85" s="6">
        <v>4120</v>
      </c>
      <c r="D85" t="s">
        <v>376</v>
      </c>
      <c r="E85" s="89">
        <v>159948</v>
      </c>
      <c r="F85" s="14"/>
      <c r="G85" s="14"/>
      <c r="H85" s="14"/>
      <c r="I85" s="14"/>
      <c r="J85" s="9"/>
    </row>
    <row r="86" spans="1:10" ht="12.75">
      <c r="A86" s="22"/>
      <c r="B86" s="31"/>
      <c r="C86" s="3">
        <v>4170</v>
      </c>
      <c r="D86" s="14" t="s">
        <v>187</v>
      </c>
      <c r="E86" s="89">
        <v>100000</v>
      </c>
      <c r="F86" s="14"/>
      <c r="G86" s="14"/>
      <c r="H86" s="14"/>
      <c r="I86" s="14"/>
      <c r="J86" s="9"/>
    </row>
    <row r="87" spans="1:10" ht="12.75">
      <c r="A87" s="22"/>
      <c r="B87" s="31"/>
      <c r="C87" s="6">
        <v>4210</v>
      </c>
      <c r="D87" t="s">
        <v>27</v>
      </c>
      <c r="E87" s="89">
        <v>96000</v>
      </c>
      <c r="F87" s="14"/>
      <c r="G87" s="14"/>
      <c r="H87" s="14"/>
      <c r="I87" s="14"/>
      <c r="J87" s="9"/>
    </row>
    <row r="88" spans="1:10" ht="12.75">
      <c r="A88" s="22"/>
      <c r="B88" s="31"/>
      <c r="C88" s="3">
        <v>4220</v>
      </c>
      <c r="D88" s="45" t="s">
        <v>36</v>
      </c>
      <c r="E88" s="89">
        <v>11000</v>
      </c>
      <c r="F88" s="14"/>
      <c r="G88" s="14"/>
      <c r="H88" s="14"/>
      <c r="I88" s="14"/>
      <c r="J88" s="9"/>
    </row>
    <row r="89" spans="1:10" ht="12.75">
      <c r="A89" s="22"/>
      <c r="B89" s="31"/>
      <c r="C89" s="6">
        <v>4260</v>
      </c>
      <c r="D89" t="s">
        <v>28</v>
      </c>
      <c r="E89" s="89">
        <v>320000</v>
      </c>
      <c r="F89" s="14"/>
      <c r="G89" s="14"/>
      <c r="H89" s="14"/>
      <c r="I89" s="14"/>
      <c r="J89" s="9"/>
    </row>
    <row r="90" spans="1:10" ht="12.75">
      <c r="A90" s="27"/>
      <c r="B90" s="19"/>
      <c r="C90" s="6">
        <v>4270</v>
      </c>
      <c r="D90" t="s">
        <v>29</v>
      </c>
      <c r="E90" s="89">
        <v>70000</v>
      </c>
      <c r="F90" s="14"/>
      <c r="G90" s="14"/>
      <c r="H90" s="14"/>
      <c r="I90" s="14"/>
      <c r="J90" s="9"/>
    </row>
    <row r="91" spans="1:5" ht="12.75">
      <c r="A91" s="27"/>
      <c r="B91" s="19"/>
      <c r="C91" s="6">
        <v>4280</v>
      </c>
      <c r="D91" t="s">
        <v>197</v>
      </c>
      <c r="E91" s="89">
        <v>8000</v>
      </c>
    </row>
    <row r="92" spans="1:5" ht="12.75">
      <c r="A92" s="27"/>
      <c r="B92" s="31"/>
      <c r="C92" s="6">
        <v>4300</v>
      </c>
      <c r="D92" t="s">
        <v>30</v>
      </c>
      <c r="E92" s="89">
        <v>406011.98</v>
      </c>
    </row>
    <row r="93" spans="1:5" ht="12.75">
      <c r="A93" s="19"/>
      <c r="B93" s="31"/>
      <c r="C93" s="6">
        <v>4360</v>
      </c>
      <c r="D93" t="s">
        <v>249</v>
      </c>
      <c r="E93" s="89">
        <v>74000</v>
      </c>
    </row>
    <row r="94" spans="1:5" ht="12.75">
      <c r="A94" s="31"/>
      <c r="B94" s="31"/>
      <c r="C94" s="6">
        <v>4410</v>
      </c>
      <c r="D94" t="s">
        <v>31</v>
      </c>
      <c r="E94" s="89">
        <v>30000</v>
      </c>
    </row>
    <row r="95" spans="1:5" ht="12.75">
      <c r="A95" s="31"/>
      <c r="B95" s="31"/>
      <c r="C95" s="6">
        <v>4420</v>
      </c>
      <c r="D95" t="s">
        <v>53</v>
      </c>
      <c r="E95" s="89">
        <v>5000</v>
      </c>
    </row>
    <row r="96" spans="1:5" ht="12.75">
      <c r="A96" s="22"/>
      <c r="B96" s="31"/>
      <c r="C96" s="6">
        <v>4430</v>
      </c>
      <c r="D96" t="s">
        <v>32</v>
      </c>
      <c r="E96" s="89">
        <v>90000</v>
      </c>
    </row>
    <row r="97" spans="1:5" ht="12.75">
      <c r="A97" s="22"/>
      <c r="B97" s="31"/>
      <c r="C97" s="6">
        <v>4440</v>
      </c>
      <c r="D97" t="s">
        <v>54</v>
      </c>
      <c r="E97" s="89">
        <v>174889</v>
      </c>
    </row>
    <row r="98" spans="1:5" ht="12.75">
      <c r="A98" s="22"/>
      <c r="B98" s="31"/>
      <c r="C98" s="6">
        <v>4530</v>
      </c>
      <c r="D98" t="s">
        <v>203</v>
      </c>
      <c r="E98" s="89">
        <v>5000</v>
      </c>
    </row>
    <row r="99" spans="1:5" ht="12.75">
      <c r="A99" s="22"/>
      <c r="B99" s="31"/>
      <c r="C99" s="6">
        <v>4700</v>
      </c>
      <c r="D99" t="s">
        <v>321</v>
      </c>
      <c r="E99" s="89">
        <v>20000</v>
      </c>
    </row>
    <row r="100" spans="1:5" ht="12.75">
      <c r="A100" s="22"/>
      <c r="B100" s="31"/>
      <c r="C100" s="6">
        <v>4710</v>
      </c>
      <c r="D100" t="s">
        <v>368</v>
      </c>
      <c r="E100" s="89">
        <v>19968</v>
      </c>
    </row>
    <row r="101" spans="1:5" ht="12.75">
      <c r="A101" s="22"/>
      <c r="B101" s="31"/>
      <c r="C101" s="6">
        <v>6060</v>
      </c>
      <c r="D101" t="s">
        <v>55</v>
      </c>
      <c r="E101" s="89">
        <v>265000</v>
      </c>
    </row>
    <row r="102" spans="1:2" ht="12.75">
      <c r="A102" s="22"/>
      <c r="B102" s="31"/>
    </row>
    <row r="103" spans="1:5" ht="12.75">
      <c r="A103" s="22"/>
      <c r="B103" s="51" t="s">
        <v>51</v>
      </c>
      <c r="C103" s="52"/>
      <c r="D103" s="63" t="s">
        <v>52</v>
      </c>
      <c r="E103" s="93">
        <f>SUM(E105:E112)</f>
        <v>248129</v>
      </c>
    </row>
    <row r="104" spans="1:4" ht="12.75">
      <c r="A104" s="22"/>
      <c r="B104" s="31"/>
      <c r="D104" s="113" t="s">
        <v>423</v>
      </c>
    </row>
    <row r="105" spans="1:5" ht="12.75">
      <c r="A105" s="22"/>
      <c r="B105" s="31"/>
      <c r="C105" s="6">
        <v>3020</v>
      </c>
      <c r="D105" t="s">
        <v>334</v>
      </c>
      <c r="E105" s="89">
        <v>2000</v>
      </c>
    </row>
    <row r="106" spans="1:5" ht="12.75">
      <c r="A106" s="22"/>
      <c r="B106" s="31"/>
      <c r="C106" s="6">
        <v>4010</v>
      </c>
      <c r="D106" t="s">
        <v>24</v>
      </c>
      <c r="E106" s="89">
        <v>183512</v>
      </c>
    </row>
    <row r="107" spans="1:5" ht="12.75">
      <c r="A107" s="22"/>
      <c r="B107" s="31"/>
      <c r="C107" s="6">
        <v>4040</v>
      </c>
      <c r="D107" t="s">
        <v>25</v>
      </c>
      <c r="E107" s="89">
        <v>15395</v>
      </c>
    </row>
    <row r="108" spans="1:5" ht="12.75">
      <c r="A108" s="22"/>
      <c r="B108" s="31"/>
      <c r="C108" s="6">
        <v>4110</v>
      </c>
      <c r="D108" t="s">
        <v>26</v>
      </c>
      <c r="E108" s="89">
        <v>31133</v>
      </c>
    </row>
    <row r="109" spans="1:5" ht="12.75">
      <c r="A109" s="22"/>
      <c r="B109" s="31"/>
      <c r="C109" s="6">
        <v>4120</v>
      </c>
      <c r="D109" t="s">
        <v>376</v>
      </c>
      <c r="E109" s="89">
        <v>4437</v>
      </c>
    </row>
    <row r="110" spans="1:5" ht="12.75">
      <c r="A110" s="22"/>
      <c r="B110" s="31"/>
      <c r="C110" s="6">
        <v>4440</v>
      </c>
      <c r="D110" t="s">
        <v>54</v>
      </c>
      <c r="E110" s="89">
        <v>6652</v>
      </c>
    </row>
    <row r="111" spans="1:5" ht="12.75">
      <c r="A111" s="22"/>
      <c r="B111" s="31"/>
      <c r="C111" s="6">
        <v>4700</v>
      </c>
      <c r="D111" t="s">
        <v>321</v>
      </c>
      <c r="E111" s="89">
        <v>2000</v>
      </c>
    </row>
    <row r="112" spans="1:5" ht="12.75">
      <c r="A112" s="22"/>
      <c r="B112" s="31"/>
      <c r="C112" s="6">
        <v>4710</v>
      </c>
      <c r="D112" t="s">
        <v>368</v>
      </c>
      <c r="E112" s="89">
        <v>3000</v>
      </c>
    </row>
    <row r="113" spans="1:2" ht="12.75">
      <c r="A113" s="22"/>
      <c r="B113" s="31"/>
    </row>
    <row r="114" spans="1:5" ht="12.75">
      <c r="A114" s="22"/>
      <c r="B114" s="51" t="s">
        <v>51</v>
      </c>
      <c r="C114" s="52"/>
      <c r="D114" s="63" t="s">
        <v>52</v>
      </c>
      <c r="E114" s="93">
        <f>SUM(E116:E119)</f>
        <v>3434</v>
      </c>
    </row>
    <row r="115" spans="1:4" ht="12.75">
      <c r="A115" s="22"/>
      <c r="B115" s="31"/>
      <c r="D115" s="113" t="s">
        <v>427</v>
      </c>
    </row>
    <row r="116" spans="1:5" ht="12.75">
      <c r="A116" s="22"/>
      <c r="B116" s="31"/>
      <c r="C116" s="6">
        <v>4010</v>
      </c>
      <c r="D116" t="s">
        <v>24</v>
      </c>
      <c r="E116" s="89">
        <v>2850</v>
      </c>
    </row>
    <row r="117" spans="1:5" ht="12.75">
      <c r="A117" s="22"/>
      <c r="B117" s="31"/>
      <c r="C117" s="6">
        <v>4110</v>
      </c>
      <c r="D117" t="s">
        <v>26</v>
      </c>
      <c r="E117" s="89">
        <v>500</v>
      </c>
    </row>
    <row r="118" spans="1:5" ht="12.75">
      <c r="A118" s="22"/>
      <c r="B118" s="31"/>
      <c r="C118" s="6">
        <v>4120</v>
      </c>
      <c r="D118" t="s">
        <v>376</v>
      </c>
      <c r="E118" s="89">
        <v>52</v>
      </c>
    </row>
    <row r="119" spans="1:5" ht="12.75">
      <c r="A119" s="22"/>
      <c r="B119" s="31"/>
      <c r="C119" s="6">
        <v>4710</v>
      </c>
      <c r="D119" t="s">
        <v>368</v>
      </c>
      <c r="E119" s="89">
        <v>32</v>
      </c>
    </row>
    <row r="120" spans="1:2" ht="12.75">
      <c r="A120" s="22"/>
      <c r="B120" s="31"/>
    </row>
    <row r="121" spans="1:5" ht="12.75">
      <c r="A121" s="22"/>
      <c r="B121" s="51" t="s">
        <v>56</v>
      </c>
      <c r="C121" s="55"/>
      <c r="D121" s="54" t="s">
        <v>1</v>
      </c>
      <c r="E121" s="93">
        <f>SUM(E122:E129)</f>
        <v>52100</v>
      </c>
    </row>
    <row r="122" spans="1:5" ht="12.75">
      <c r="A122" s="22"/>
      <c r="B122" s="31"/>
      <c r="C122" s="6">
        <v>2900</v>
      </c>
      <c r="D122" t="s">
        <v>346</v>
      </c>
      <c r="E122" s="89">
        <v>1000</v>
      </c>
    </row>
    <row r="123" spans="1:4" ht="12.75">
      <c r="A123" s="22"/>
      <c r="B123" s="31"/>
      <c r="D123" t="s">
        <v>347</v>
      </c>
    </row>
    <row r="124" spans="1:4" ht="12.75">
      <c r="A124" s="22"/>
      <c r="B124" s="31"/>
      <c r="D124" t="s">
        <v>348</v>
      </c>
    </row>
    <row r="125" spans="1:4" ht="12.75">
      <c r="A125" s="22"/>
      <c r="B125" s="31"/>
      <c r="D125" t="s">
        <v>349</v>
      </c>
    </row>
    <row r="126" spans="1:5" ht="12.75">
      <c r="A126" s="22"/>
      <c r="B126" s="31"/>
      <c r="C126" s="3">
        <v>3030</v>
      </c>
      <c r="D126" s="14" t="s">
        <v>37</v>
      </c>
      <c r="E126" s="89">
        <v>36100</v>
      </c>
    </row>
    <row r="127" spans="1:5" ht="12.75">
      <c r="A127" s="22"/>
      <c r="B127" s="31"/>
      <c r="C127" s="6">
        <v>4210</v>
      </c>
      <c r="D127" t="s">
        <v>27</v>
      </c>
      <c r="E127" s="89">
        <v>8000</v>
      </c>
    </row>
    <row r="128" spans="1:5" ht="12.75">
      <c r="A128" s="22"/>
      <c r="B128" s="31"/>
      <c r="C128" s="6">
        <v>4220</v>
      </c>
      <c r="D128" s="2" t="s">
        <v>36</v>
      </c>
      <c r="E128" s="89">
        <v>2000</v>
      </c>
    </row>
    <row r="129" spans="1:5" ht="12.75">
      <c r="A129" s="22"/>
      <c r="B129" s="31"/>
      <c r="C129" s="6">
        <v>4300</v>
      </c>
      <c r="D129" t="s">
        <v>119</v>
      </c>
      <c r="E129" s="89">
        <v>5000</v>
      </c>
    </row>
    <row r="130" spans="1:5" ht="12.75">
      <c r="A130" s="23" t="s">
        <v>46</v>
      </c>
      <c r="B130" s="30"/>
      <c r="C130" s="13"/>
      <c r="D130" s="39" t="s">
        <v>189</v>
      </c>
      <c r="E130" s="91">
        <f>E131</f>
        <v>294750</v>
      </c>
    </row>
    <row r="131" spans="1:5" ht="12.75">
      <c r="A131" s="22"/>
      <c r="B131" s="51" t="s">
        <v>58</v>
      </c>
      <c r="C131" s="52"/>
      <c r="D131" s="63" t="s">
        <v>92</v>
      </c>
      <c r="E131" s="93">
        <f>SUM(E132:E137)</f>
        <v>294750</v>
      </c>
    </row>
    <row r="132" spans="1:5" ht="12.75">
      <c r="A132" s="22"/>
      <c r="B132" s="31"/>
      <c r="C132" s="6">
        <v>4010</v>
      </c>
      <c r="D132" t="s">
        <v>24</v>
      </c>
      <c r="E132" s="89">
        <v>188162.56</v>
      </c>
    </row>
    <row r="133" spans="1:5" ht="12.75">
      <c r="A133" s="31"/>
      <c r="B133" s="31"/>
      <c r="C133" s="6">
        <v>4040</v>
      </c>
      <c r="D133" t="s">
        <v>25</v>
      </c>
      <c r="E133" s="89">
        <v>43005.44</v>
      </c>
    </row>
    <row r="134" spans="1:5" ht="12.75">
      <c r="A134" s="31"/>
      <c r="B134" s="31"/>
      <c r="C134" s="6">
        <v>4110</v>
      </c>
      <c r="D134" t="s">
        <v>26</v>
      </c>
      <c r="E134" s="89">
        <v>39732</v>
      </c>
    </row>
    <row r="135" spans="1:5" ht="12.75">
      <c r="A135" s="31"/>
      <c r="B135" s="31"/>
      <c r="C135" s="6">
        <v>4120</v>
      </c>
      <c r="D135" t="s">
        <v>376</v>
      </c>
      <c r="E135" s="89">
        <v>5661</v>
      </c>
    </row>
    <row r="136" spans="1:5" ht="12.75">
      <c r="A136" s="31"/>
      <c r="B136" s="31"/>
      <c r="C136" s="6">
        <v>4440</v>
      </c>
      <c r="D136" t="s">
        <v>54</v>
      </c>
      <c r="E136" s="89">
        <v>17739</v>
      </c>
    </row>
    <row r="137" spans="1:5" ht="12.75">
      <c r="A137" s="31"/>
      <c r="B137" s="31"/>
      <c r="C137" s="6">
        <v>4710</v>
      </c>
      <c r="D137" t="s">
        <v>368</v>
      </c>
      <c r="E137" s="89">
        <v>450</v>
      </c>
    </row>
    <row r="138" spans="1:2" ht="12.75">
      <c r="A138" s="31"/>
      <c r="B138" s="31"/>
    </row>
    <row r="139" spans="1:5" ht="12.75">
      <c r="A139" s="23" t="s">
        <v>47</v>
      </c>
      <c r="B139" s="30"/>
      <c r="C139" s="13"/>
      <c r="D139" s="39" t="s">
        <v>66</v>
      </c>
      <c r="E139" s="93">
        <f>E140</f>
        <v>296600</v>
      </c>
    </row>
    <row r="140" spans="1:5" ht="12.75">
      <c r="A140" s="64"/>
      <c r="B140" s="51" t="s">
        <v>260</v>
      </c>
      <c r="C140" s="52"/>
      <c r="D140" s="63" t="s">
        <v>261</v>
      </c>
      <c r="E140" s="93">
        <f>SUM(E141:E149)</f>
        <v>296600</v>
      </c>
    </row>
    <row r="141" spans="1:5" ht="12.75">
      <c r="A141" s="58"/>
      <c r="B141" s="58"/>
      <c r="C141" s="6">
        <v>3020</v>
      </c>
      <c r="D141" t="s">
        <v>334</v>
      </c>
      <c r="E141" s="89">
        <v>3000</v>
      </c>
    </row>
    <row r="142" spans="1:5" ht="12.75">
      <c r="A142" s="31"/>
      <c r="B142" s="31"/>
      <c r="C142" s="6">
        <v>4010</v>
      </c>
      <c r="D142" t="s">
        <v>24</v>
      </c>
      <c r="E142" s="89">
        <v>212593</v>
      </c>
    </row>
    <row r="143" spans="1:5" ht="12.75">
      <c r="A143" s="31"/>
      <c r="B143" s="31"/>
      <c r="C143" s="6">
        <v>4040</v>
      </c>
      <c r="D143" t="s">
        <v>25</v>
      </c>
      <c r="E143" s="89">
        <v>16438</v>
      </c>
    </row>
    <row r="144" spans="1:5" ht="12.75">
      <c r="A144" s="31"/>
      <c r="B144" s="31"/>
      <c r="C144" s="6">
        <v>4110</v>
      </c>
      <c r="D144" t="s">
        <v>26</v>
      </c>
      <c r="E144" s="89">
        <v>36545</v>
      </c>
    </row>
    <row r="145" spans="1:5" ht="12.75">
      <c r="A145" s="31"/>
      <c r="B145" s="31"/>
      <c r="C145" s="6">
        <v>4120</v>
      </c>
      <c r="D145" t="s">
        <v>376</v>
      </c>
      <c r="E145" s="89">
        <v>5209</v>
      </c>
    </row>
    <row r="146" spans="1:5" ht="12.75">
      <c r="A146" s="31"/>
      <c r="B146" s="31"/>
      <c r="C146" s="6">
        <v>4260</v>
      </c>
      <c r="D146" t="s">
        <v>28</v>
      </c>
      <c r="E146" s="89">
        <v>4000</v>
      </c>
    </row>
    <row r="147" spans="1:5" ht="12.75">
      <c r="A147" s="31"/>
      <c r="B147" s="31"/>
      <c r="C147" s="6">
        <v>4300</v>
      </c>
      <c r="D147" t="s">
        <v>119</v>
      </c>
      <c r="E147" s="89">
        <v>10000</v>
      </c>
    </row>
    <row r="148" spans="1:5" ht="12.75">
      <c r="A148" s="31"/>
      <c r="B148" s="31"/>
      <c r="C148" s="6">
        <v>4440</v>
      </c>
      <c r="D148" t="s">
        <v>54</v>
      </c>
      <c r="E148" s="89">
        <v>8315</v>
      </c>
    </row>
    <row r="149" spans="1:5" ht="12.75">
      <c r="A149" s="31"/>
      <c r="B149" s="31"/>
      <c r="C149" s="6">
        <v>4710</v>
      </c>
      <c r="D149" t="s">
        <v>368</v>
      </c>
      <c r="E149" s="89">
        <v>500</v>
      </c>
    </row>
    <row r="150" spans="1:5" ht="13.5" customHeight="1">
      <c r="A150" s="30" t="s">
        <v>62</v>
      </c>
      <c r="B150" s="30"/>
      <c r="C150" s="7"/>
      <c r="D150" s="5" t="s">
        <v>130</v>
      </c>
      <c r="E150" s="91">
        <f>SUM(E152)</f>
        <v>5294</v>
      </c>
    </row>
    <row r="151" spans="1:5" ht="12.75">
      <c r="A151" s="30"/>
      <c r="B151" s="30"/>
      <c r="C151" s="7"/>
      <c r="D151" s="5" t="s">
        <v>131</v>
      </c>
      <c r="E151" s="91"/>
    </row>
    <row r="152" spans="1:5" ht="12.75">
      <c r="A152" s="31"/>
      <c r="B152" s="51" t="s">
        <v>63</v>
      </c>
      <c r="C152" s="55"/>
      <c r="D152" s="54" t="s">
        <v>64</v>
      </c>
      <c r="E152" s="93">
        <f>SUM(E154:E157)</f>
        <v>5294</v>
      </c>
    </row>
    <row r="153" spans="1:4" ht="12.75">
      <c r="A153" s="31"/>
      <c r="B153" s="31"/>
      <c r="D153" s="54" t="s">
        <v>65</v>
      </c>
    </row>
    <row r="154" spans="1:5" ht="12.75">
      <c r="A154" s="31"/>
      <c r="B154" s="31"/>
      <c r="C154" s="6">
        <v>4110</v>
      </c>
      <c r="D154" t="s">
        <v>26</v>
      </c>
      <c r="E154" s="89">
        <v>705</v>
      </c>
    </row>
    <row r="155" spans="1:5" ht="12.75">
      <c r="A155" s="31"/>
      <c r="B155" s="31"/>
      <c r="C155" s="6">
        <v>4120</v>
      </c>
      <c r="D155" t="s">
        <v>376</v>
      </c>
      <c r="E155" s="89">
        <v>101</v>
      </c>
    </row>
    <row r="156" spans="1:5" ht="12.75">
      <c r="A156" s="31"/>
      <c r="B156" s="31"/>
      <c r="C156" s="6">
        <v>4170</v>
      </c>
      <c r="D156" s="45" t="s">
        <v>187</v>
      </c>
      <c r="E156" s="89">
        <v>4100</v>
      </c>
    </row>
    <row r="157" spans="1:5" ht="12.75">
      <c r="A157" s="31"/>
      <c r="B157" s="31"/>
      <c r="C157" s="6">
        <v>4210</v>
      </c>
      <c r="D157" s="2" t="s">
        <v>27</v>
      </c>
      <c r="E157" s="89">
        <v>388</v>
      </c>
    </row>
    <row r="158" spans="1:4" ht="12.75">
      <c r="A158" s="31"/>
      <c r="B158" s="31"/>
      <c r="D158" s="2"/>
    </row>
    <row r="159" spans="1:4" ht="12.75">
      <c r="A159" s="31"/>
      <c r="B159" s="31"/>
      <c r="D159" s="2"/>
    </row>
    <row r="160" spans="1:4" ht="12.75">
      <c r="A160" s="31"/>
      <c r="B160" s="31"/>
      <c r="D160" s="2"/>
    </row>
    <row r="161" spans="1:4" ht="12.75">
      <c r="A161" s="31"/>
      <c r="B161" s="31"/>
      <c r="D161" s="2"/>
    </row>
    <row r="162" spans="1:4" ht="12.75">
      <c r="A162" s="31"/>
      <c r="B162" s="31"/>
      <c r="C162" s="3"/>
      <c r="D162" s="45"/>
    </row>
    <row r="163" spans="1:4" ht="12.75">
      <c r="A163" s="31"/>
      <c r="B163" s="31"/>
      <c r="C163" s="3"/>
      <c r="D163" s="45"/>
    </row>
    <row r="164" spans="1:4" ht="12.75">
      <c r="A164" s="31"/>
      <c r="B164" s="31"/>
      <c r="C164" s="3"/>
      <c r="D164" s="45"/>
    </row>
    <row r="165" spans="1:5" ht="12.75">
      <c r="A165" s="33"/>
      <c r="B165" s="34"/>
      <c r="C165" s="21"/>
      <c r="D165" s="16" t="s">
        <v>13</v>
      </c>
      <c r="E165" s="88" t="s">
        <v>206</v>
      </c>
    </row>
    <row r="166" spans="1:5" ht="12.75">
      <c r="A166" s="22"/>
      <c r="B166" s="31"/>
      <c r="C166" s="3"/>
      <c r="D166" s="3" t="s">
        <v>310</v>
      </c>
      <c r="E166" s="70" t="s">
        <v>430</v>
      </c>
    </row>
    <row r="167" spans="1:5" ht="12.75">
      <c r="A167" s="22"/>
      <c r="B167" s="31"/>
      <c r="C167" s="3"/>
      <c r="D167" s="14"/>
      <c r="E167" s="70" t="s">
        <v>139</v>
      </c>
    </row>
    <row r="168" spans="1:5" s="56" customFormat="1" ht="12.75">
      <c r="A168" s="22"/>
      <c r="B168" s="31"/>
      <c r="C168" s="3"/>
      <c r="D168" s="14"/>
      <c r="E168" s="70" t="s">
        <v>431</v>
      </c>
    </row>
    <row r="169" spans="1:5" ht="12.75">
      <c r="A169" s="28" t="s">
        <v>14</v>
      </c>
      <c r="B169" s="29" t="s">
        <v>15</v>
      </c>
      <c r="C169" s="1"/>
      <c r="D169" s="1" t="s">
        <v>16</v>
      </c>
      <c r="E169" s="90" t="s">
        <v>398</v>
      </c>
    </row>
    <row r="170" spans="1:5" ht="12.75">
      <c r="A170" s="51" t="s">
        <v>281</v>
      </c>
      <c r="B170" s="51"/>
      <c r="C170" s="55"/>
      <c r="D170" s="53" t="s">
        <v>282</v>
      </c>
      <c r="E170" s="95">
        <f>E171</f>
        <v>341871</v>
      </c>
    </row>
    <row r="171" spans="1:5" ht="12.75">
      <c r="A171" s="31"/>
      <c r="B171" s="51" t="s">
        <v>283</v>
      </c>
      <c r="C171" s="55"/>
      <c r="D171" s="53" t="s">
        <v>284</v>
      </c>
      <c r="E171" s="95">
        <f>SUM(E172:E180)</f>
        <v>341871</v>
      </c>
    </row>
    <row r="172" spans="1:5" ht="12.75">
      <c r="A172" s="31"/>
      <c r="B172" s="31"/>
      <c r="C172" s="6">
        <v>3020</v>
      </c>
      <c r="D172" t="s">
        <v>334</v>
      </c>
      <c r="E172" s="96">
        <v>81000</v>
      </c>
    </row>
    <row r="173" spans="1:5" ht="12.75">
      <c r="A173" s="31"/>
      <c r="B173" s="31"/>
      <c r="C173" s="6">
        <v>4220</v>
      </c>
      <c r="D173" s="2" t="s">
        <v>36</v>
      </c>
      <c r="E173" s="96">
        <v>500</v>
      </c>
    </row>
    <row r="174" spans="1:5" ht="12.75">
      <c r="A174" s="31"/>
      <c r="B174" s="31"/>
      <c r="C174" s="6">
        <v>4260</v>
      </c>
      <c r="D174" t="s">
        <v>28</v>
      </c>
      <c r="E174" s="96">
        <v>150000</v>
      </c>
    </row>
    <row r="175" spans="1:5" ht="12.75">
      <c r="A175" s="31"/>
      <c r="B175" s="31"/>
      <c r="C175" s="6">
        <v>4270</v>
      </c>
      <c r="D175" t="s">
        <v>29</v>
      </c>
      <c r="E175" s="96">
        <v>10000</v>
      </c>
    </row>
    <row r="176" spans="1:5" ht="12.75">
      <c r="A176" s="31"/>
      <c r="B176" s="31"/>
      <c r="C176" s="6">
        <v>4300</v>
      </c>
      <c r="D176" t="s">
        <v>30</v>
      </c>
      <c r="E176" s="96">
        <v>39000</v>
      </c>
    </row>
    <row r="177" spans="1:5" ht="12.75">
      <c r="A177" s="31"/>
      <c r="B177" s="31"/>
      <c r="C177" s="6">
        <v>4360</v>
      </c>
      <c r="D177" t="s">
        <v>249</v>
      </c>
      <c r="E177" s="96">
        <v>20000</v>
      </c>
    </row>
    <row r="178" spans="1:5" ht="12.75">
      <c r="A178" s="31"/>
      <c r="B178" s="31"/>
      <c r="C178" s="6">
        <v>4430</v>
      </c>
      <c r="D178" t="s">
        <v>32</v>
      </c>
      <c r="E178" s="96">
        <v>5000</v>
      </c>
    </row>
    <row r="179" spans="1:5" ht="12.75">
      <c r="A179" s="31"/>
      <c r="B179" s="31"/>
      <c r="C179" s="6">
        <v>4530</v>
      </c>
      <c r="D179" t="s">
        <v>203</v>
      </c>
      <c r="E179" s="96">
        <v>20371</v>
      </c>
    </row>
    <row r="180" spans="1:5" ht="12.75">
      <c r="A180" s="31"/>
      <c r="B180" s="31"/>
      <c r="C180" s="3">
        <v>4610</v>
      </c>
      <c r="D180" s="15" t="s">
        <v>218</v>
      </c>
      <c r="E180" s="96">
        <v>16000</v>
      </c>
    </row>
    <row r="181" spans="1:4" ht="12.75">
      <c r="A181" s="31"/>
      <c r="B181" s="31"/>
      <c r="C181" s="3"/>
      <c r="D181" s="45"/>
    </row>
    <row r="182" spans="1:4" ht="12.75">
      <c r="A182" s="31"/>
      <c r="B182" s="31"/>
      <c r="C182" s="3"/>
      <c r="D182" s="45"/>
    </row>
    <row r="183" spans="1:4" ht="12.75">
      <c r="A183" s="31"/>
      <c r="B183" s="31"/>
      <c r="C183" s="3"/>
      <c r="D183" s="45"/>
    </row>
    <row r="184" spans="1:2" ht="12.75">
      <c r="A184" s="31"/>
      <c r="B184" s="31"/>
    </row>
    <row r="185" spans="1:5" s="54" customFormat="1" ht="12.75">
      <c r="A185" s="31"/>
      <c r="B185" s="31"/>
      <c r="C185" s="3"/>
      <c r="D185" s="45"/>
      <c r="E185"/>
    </row>
    <row r="186" spans="1:5" ht="12.75">
      <c r="A186" s="31"/>
      <c r="B186" s="31"/>
      <c r="C186" s="3"/>
      <c r="D186" s="45"/>
      <c r="E186"/>
    </row>
    <row r="187" spans="1:5" ht="12.75">
      <c r="A187" s="31"/>
      <c r="B187" s="31"/>
      <c r="C187" s="3"/>
      <c r="D187" s="45"/>
      <c r="E187"/>
    </row>
    <row r="188" spans="1:5" ht="12.75">
      <c r="A188" s="31"/>
      <c r="B188" s="31"/>
      <c r="C188" s="3"/>
      <c r="D188" s="45"/>
      <c r="E188"/>
    </row>
    <row r="189" spans="1:5" ht="12.75">
      <c r="A189" s="22"/>
      <c r="B189" s="31"/>
      <c r="D189" s="16" t="s">
        <v>13</v>
      </c>
      <c r="E189" s="97" t="s">
        <v>206</v>
      </c>
    </row>
    <row r="190" spans="1:5" ht="12.75">
      <c r="A190" s="22"/>
      <c r="B190" s="31"/>
      <c r="C190" s="3"/>
      <c r="D190" s="3" t="s">
        <v>311</v>
      </c>
      <c r="E190" s="70" t="s">
        <v>430</v>
      </c>
    </row>
    <row r="191" spans="1:5" ht="12.75">
      <c r="A191" s="22"/>
      <c r="B191" s="31"/>
      <c r="C191" s="3"/>
      <c r="D191" s="3"/>
      <c r="E191" s="70" t="s">
        <v>139</v>
      </c>
    </row>
    <row r="192" spans="1:5" ht="12.75">
      <c r="A192" s="22"/>
      <c r="B192" s="31"/>
      <c r="C192" s="3"/>
      <c r="D192" s="3"/>
      <c r="E192" s="70" t="s">
        <v>432</v>
      </c>
    </row>
    <row r="193" spans="1:5" ht="12.75">
      <c r="A193" s="28" t="s">
        <v>14</v>
      </c>
      <c r="B193" s="29" t="s">
        <v>15</v>
      </c>
      <c r="C193" s="1"/>
      <c r="D193" s="1" t="s">
        <v>16</v>
      </c>
      <c r="E193" s="90" t="s">
        <v>397</v>
      </c>
    </row>
    <row r="194" spans="1:5" ht="12.75">
      <c r="A194" s="23" t="s">
        <v>45</v>
      </c>
      <c r="B194" s="30"/>
      <c r="C194" s="13"/>
      <c r="D194" s="24" t="s">
        <v>61</v>
      </c>
      <c r="E194" s="98">
        <f>SUM(E195+E198+E204+E201)</f>
        <v>865000</v>
      </c>
    </row>
    <row r="195" spans="1:5" ht="12.75">
      <c r="A195" s="22"/>
      <c r="B195" s="51" t="s">
        <v>60</v>
      </c>
      <c r="C195" s="52"/>
      <c r="D195" s="62" t="s">
        <v>21</v>
      </c>
      <c r="E195" s="95">
        <f>SUM(E196:E197)</f>
        <v>225000</v>
      </c>
    </row>
    <row r="196" spans="1:5" ht="12.75">
      <c r="A196" s="22"/>
      <c r="B196" s="31"/>
      <c r="C196" s="3">
        <v>4270</v>
      </c>
      <c r="D196" s="15" t="s">
        <v>29</v>
      </c>
      <c r="E196" s="96">
        <v>130000</v>
      </c>
    </row>
    <row r="197" spans="1:5" ht="12.75">
      <c r="A197" s="22"/>
      <c r="B197" s="31"/>
      <c r="C197" s="3">
        <v>4300</v>
      </c>
      <c r="D197" s="15" t="s">
        <v>30</v>
      </c>
      <c r="E197" s="96">
        <v>95000</v>
      </c>
    </row>
    <row r="198" spans="1:5" ht="12.75">
      <c r="A198" s="22"/>
      <c r="B198" s="51" t="s">
        <v>121</v>
      </c>
      <c r="C198" s="52"/>
      <c r="D198" s="62" t="s">
        <v>122</v>
      </c>
      <c r="E198" s="95">
        <f>SUM(E199:E200)</f>
        <v>182000</v>
      </c>
    </row>
    <row r="199" spans="1:5" ht="12.75">
      <c r="A199" s="22"/>
      <c r="B199" s="31"/>
      <c r="C199" s="3">
        <v>4270</v>
      </c>
      <c r="D199" s="15" t="s">
        <v>29</v>
      </c>
      <c r="E199" s="96">
        <v>90000</v>
      </c>
    </row>
    <row r="200" spans="1:5" ht="12.75">
      <c r="A200" s="22"/>
      <c r="B200" s="31"/>
      <c r="C200" s="3">
        <v>4300</v>
      </c>
      <c r="D200" s="15" t="s">
        <v>30</v>
      </c>
      <c r="E200" s="96">
        <v>92000</v>
      </c>
    </row>
    <row r="201" spans="1:5" s="54" customFormat="1" ht="12.75">
      <c r="A201" s="106"/>
      <c r="B201" s="51" t="s">
        <v>417</v>
      </c>
      <c r="C201" s="52"/>
      <c r="D201" s="62" t="s">
        <v>407</v>
      </c>
      <c r="E201" s="95">
        <f>E202</f>
        <v>452500</v>
      </c>
    </row>
    <row r="202" spans="1:5" ht="12.75">
      <c r="A202" s="22"/>
      <c r="B202" s="31"/>
      <c r="C202" s="6">
        <v>4300</v>
      </c>
      <c r="D202" t="s">
        <v>30</v>
      </c>
      <c r="E202" s="96">
        <v>452500</v>
      </c>
    </row>
    <row r="203" spans="1:5" ht="12.75">
      <c r="A203" s="22"/>
      <c r="B203" s="31"/>
      <c r="C203" s="3"/>
      <c r="D203" s="15"/>
      <c r="E203" s="96"/>
    </row>
    <row r="204" spans="1:5" ht="12.75">
      <c r="A204" s="22"/>
      <c r="B204" s="51" t="s">
        <v>418</v>
      </c>
      <c r="C204" s="52"/>
      <c r="D204" s="62" t="s">
        <v>419</v>
      </c>
      <c r="E204" s="95">
        <f>SUM(E205:E205)</f>
        <v>5500</v>
      </c>
    </row>
    <row r="205" spans="1:5" ht="12.75">
      <c r="A205" s="22"/>
      <c r="B205" s="31"/>
      <c r="C205" s="3">
        <v>4270</v>
      </c>
      <c r="D205" s="15" t="s">
        <v>29</v>
      </c>
      <c r="E205" s="96">
        <v>5500</v>
      </c>
    </row>
    <row r="206" spans="1:5" ht="12.75">
      <c r="A206" s="22"/>
      <c r="B206" s="31"/>
      <c r="C206" s="3"/>
      <c r="D206" s="15"/>
      <c r="E206" s="96"/>
    </row>
    <row r="207" spans="1:5" ht="12.75">
      <c r="A207" s="23" t="s">
        <v>43</v>
      </c>
      <c r="B207" s="30"/>
      <c r="C207" s="13"/>
      <c r="D207" s="24" t="s">
        <v>17</v>
      </c>
      <c r="E207" s="95">
        <f>E208</f>
        <v>4000</v>
      </c>
    </row>
    <row r="208" spans="1:5" ht="12.75">
      <c r="A208" s="106"/>
      <c r="B208" s="51" t="s">
        <v>44</v>
      </c>
      <c r="C208" s="52"/>
      <c r="D208" s="63" t="s">
        <v>18</v>
      </c>
      <c r="E208" s="96">
        <f>E209</f>
        <v>4000</v>
      </c>
    </row>
    <row r="209" spans="1:5" ht="12.75">
      <c r="A209" s="106"/>
      <c r="B209" s="51"/>
      <c r="C209" s="3">
        <v>4390</v>
      </c>
      <c r="D209" s="15" t="s">
        <v>213</v>
      </c>
      <c r="E209" s="96">
        <v>4000</v>
      </c>
    </row>
    <row r="210" spans="1:5" ht="12.75">
      <c r="A210" s="22"/>
      <c r="B210" s="31"/>
      <c r="C210" s="3"/>
      <c r="D210" s="15" t="s">
        <v>214</v>
      </c>
      <c r="E210" s="96"/>
    </row>
    <row r="211" spans="1:5" ht="12.75">
      <c r="A211" s="22"/>
      <c r="B211" s="31"/>
      <c r="C211" s="3"/>
      <c r="D211" s="15"/>
      <c r="E211" s="96"/>
    </row>
    <row r="212" spans="1:5" ht="12.75">
      <c r="A212" s="23" t="s">
        <v>123</v>
      </c>
      <c r="B212" s="30"/>
      <c r="C212" s="13"/>
      <c r="D212" s="24" t="s">
        <v>124</v>
      </c>
      <c r="E212" s="98">
        <f>E216+E213</f>
        <v>289000</v>
      </c>
    </row>
    <row r="213" spans="1:5" s="67" customFormat="1" ht="12.75">
      <c r="A213" s="112"/>
      <c r="B213" s="51" t="s">
        <v>312</v>
      </c>
      <c r="C213" s="52"/>
      <c r="D213" s="62" t="s">
        <v>313</v>
      </c>
      <c r="E213" s="95">
        <f>SUM(E214:E215)</f>
        <v>284000</v>
      </c>
    </row>
    <row r="214" spans="1:5" ht="12.75">
      <c r="A214" s="23"/>
      <c r="B214" s="30"/>
      <c r="C214" s="3">
        <v>4300</v>
      </c>
      <c r="D214" s="15" t="s">
        <v>30</v>
      </c>
      <c r="E214" s="99">
        <v>280000</v>
      </c>
    </row>
    <row r="215" spans="1:5" ht="12.75">
      <c r="A215" s="23"/>
      <c r="B215" s="30"/>
      <c r="C215" s="6">
        <v>4530</v>
      </c>
      <c r="D215" t="s">
        <v>203</v>
      </c>
      <c r="E215" s="99">
        <v>4000</v>
      </c>
    </row>
    <row r="216" spans="1:5" ht="12.75">
      <c r="A216" s="22"/>
      <c r="B216" s="51" t="s">
        <v>141</v>
      </c>
      <c r="C216" s="52"/>
      <c r="D216" s="62" t="s">
        <v>1</v>
      </c>
      <c r="E216" s="95">
        <f>SUM(E217:E217)</f>
        <v>5000</v>
      </c>
    </row>
    <row r="217" spans="1:5" ht="12.75">
      <c r="A217" s="22"/>
      <c r="B217" s="31"/>
      <c r="C217" s="3">
        <v>4300</v>
      </c>
      <c r="D217" s="15" t="s">
        <v>30</v>
      </c>
      <c r="E217" s="96">
        <v>5000</v>
      </c>
    </row>
    <row r="218" spans="1:5" ht="12.75">
      <c r="A218" s="22"/>
      <c r="B218" s="31"/>
      <c r="C218" s="3"/>
      <c r="D218" s="15"/>
      <c r="E218" s="96"/>
    </row>
    <row r="219" spans="1:5" ht="12.75">
      <c r="A219" s="23" t="s">
        <v>46</v>
      </c>
      <c r="B219" s="30"/>
      <c r="C219" s="13"/>
      <c r="D219" s="39" t="s">
        <v>140</v>
      </c>
      <c r="E219" s="95">
        <f>E220</f>
        <v>3100</v>
      </c>
    </row>
    <row r="220" spans="1:5" ht="12.75">
      <c r="A220" s="22"/>
      <c r="B220" s="51" t="s">
        <v>51</v>
      </c>
      <c r="C220" s="52"/>
      <c r="D220" s="63" t="s">
        <v>52</v>
      </c>
      <c r="E220" s="96">
        <f>E221</f>
        <v>3100</v>
      </c>
    </row>
    <row r="221" spans="1:5" ht="12.75">
      <c r="A221" s="22"/>
      <c r="B221" s="31"/>
      <c r="C221" s="3">
        <v>4300</v>
      </c>
      <c r="D221" s="14" t="s">
        <v>30</v>
      </c>
      <c r="E221" s="96">
        <v>3100</v>
      </c>
    </row>
    <row r="222" spans="1:5" ht="12.75">
      <c r="A222" s="22"/>
      <c r="B222" s="31"/>
      <c r="C222" s="3"/>
      <c r="D222" s="15"/>
      <c r="E222" s="96"/>
    </row>
    <row r="223" spans="1:5" ht="12.75">
      <c r="A223" s="23" t="s">
        <v>47</v>
      </c>
      <c r="B223" s="30"/>
      <c r="C223" s="13"/>
      <c r="D223" s="39" t="s">
        <v>66</v>
      </c>
      <c r="E223" s="91">
        <f>E226+E230+E240+E248+E252+E224+E235+E258</f>
        <v>6167200</v>
      </c>
    </row>
    <row r="224" spans="1:5" s="67" customFormat="1" ht="12.75">
      <c r="A224" s="112"/>
      <c r="B224" s="51" t="s">
        <v>353</v>
      </c>
      <c r="C224" s="52"/>
      <c r="D224" s="63" t="s">
        <v>354</v>
      </c>
      <c r="E224" s="93">
        <f>E225</f>
        <v>10000</v>
      </c>
    </row>
    <row r="225" spans="1:5" ht="12.75">
      <c r="A225" s="23"/>
      <c r="B225" s="30"/>
      <c r="C225" s="3">
        <v>4510</v>
      </c>
      <c r="D225" s="19" t="s">
        <v>191</v>
      </c>
      <c r="E225" s="100">
        <v>10000</v>
      </c>
    </row>
    <row r="226" spans="1:5" ht="12.75">
      <c r="A226" s="22"/>
      <c r="B226" s="51" t="s">
        <v>67</v>
      </c>
      <c r="C226" s="52"/>
      <c r="D226" s="63" t="s">
        <v>68</v>
      </c>
      <c r="E226" s="93">
        <f>SUM(E227:E229)</f>
        <v>1983500</v>
      </c>
    </row>
    <row r="227" spans="1:5" ht="12.75">
      <c r="A227" s="22"/>
      <c r="B227" s="51"/>
      <c r="C227" s="6">
        <v>4210</v>
      </c>
      <c r="D227" s="2" t="s">
        <v>27</v>
      </c>
      <c r="E227" s="100">
        <v>1000</v>
      </c>
    </row>
    <row r="228" spans="1:6" ht="12.75">
      <c r="A228" s="22"/>
      <c r="B228" s="31"/>
      <c r="C228" s="3">
        <v>4270</v>
      </c>
      <c r="D228" s="15" t="s">
        <v>29</v>
      </c>
      <c r="E228" s="92">
        <v>5000</v>
      </c>
      <c r="F228" s="4"/>
    </row>
    <row r="229" spans="1:6" ht="12.75">
      <c r="A229" s="22"/>
      <c r="B229" s="31"/>
      <c r="C229" s="3">
        <v>4300</v>
      </c>
      <c r="D229" s="14" t="s">
        <v>30</v>
      </c>
      <c r="E229" s="92">
        <v>1977500</v>
      </c>
      <c r="F229" s="4"/>
    </row>
    <row r="230" spans="1:6" ht="12.75">
      <c r="A230" s="22"/>
      <c r="B230" s="51" t="s">
        <v>69</v>
      </c>
      <c r="C230" s="52"/>
      <c r="D230" s="63" t="s">
        <v>70</v>
      </c>
      <c r="E230" s="93">
        <f>SUM(E231:E234)</f>
        <v>594000</v>
      </c>
      <c r="F230" s="4"/>
    </row>
    <row r="231" spans="1:5" ht="12.75">
      <c r="A231" s="22"/>
      <c r="B231" s="31"/>
      <c r="C231" s="6">
        <v>4210</v>
      </c>
      <c r="D231" s="2" t="s">
        <v>27</v>
      </c>
      <c r="E231" s="89">
        <v>25000</v>
      </c>
    </row>
    <row r="232" spans="1:5" ht="12.75">
      <c r="A232" s="22"/>
      <c r="B232" s="31"/>
      <c r="C232" s="3">
        <v>4260</v>
      </c>
      <c r="D232" s="14" t="s">
        <v>28</v>
      </c>
      <c r="E232" s="89">
        <v>23000</v>
      </c>
    </row>
    <row r="233" spans="1:5" ht="12.75">
      <c r="A233" s="22"/>
      <c r="B233" s="31"/>
      <c r="C233" s="3">
        <v>4270</v>
      </c>
      <c r="D233" s="15" t="s">
        <v>29</v>
      </c>
      <c r="E233" s="89">
        <v>36000</v>
      </c>
    </row>
    <row r="234" spans="1:5" ht="12.75">
      <c r="A234" s="22"/>
      <c r="B234" s="31"/>
      <c r="C234" s="3">
        <v>4300</v>
      </c>
      <c r="D234" s="14" t="s">
        <v>30</v>
      </c>
      <c r="E234" s="89">
        <v>510000</v>
      </c>
    </row>
    <row r="235" spans="1:5" ht="12.75">
      <c r="A235" s="22"/>
      <c r="B235" s="57" t="s">
        <v>377</v>
      </c>
      <c r="C235" s="55"/>
      <c r="D235" s="54" t="s">
        <v>378</v>
      </c>
      <c r="E235" s="93">
        <f>E236</f>
        <v>100000</v>
      </c>
    </row>
    <row r="236" spans="1:5" ht="12.75">
      <c r="A236" s="22"/>
      <c r="B236" s="19"/>
      <c r="C236" s="6">
        <v>6230</v>
      </c>
      <c r="D236" t="s">
        <v>362</v>
      </c>
      <c r="E236" s="89">
        <v>100000</v>
      </c>
    </row>
    <row r="237" spans="1:4" ht="12.75">
      <c r="A237" s="22"/>
      <c r="B237" s="19"/>
      <c r="C237" s="3"/>
      <c r="D237" s="45" t="s">
        <v>363</v>
      </c>
    </row>
    <row r="238" spans="1:4" ht="12.75">
      <c r="A238" s="22"/>
      <c r="B238" s="19"/>
      <c r="C238" s="3"/>
      <c r="D238" s="45" t="s">
        <v>379</v>
      </c>
    </row>
    <row r="239" spans="1:4" ht="12.75">
      <c r="A239" s="22"/>
      <c r="B239" s="19"/>
      <c r="C239" s="3"/>
      <c r="D239" s="15" t="s">
        <v>208</v>
      </c>
    </row>
    <row r="240" spans="1:5" ht="12.75">
      <c r="A240" s="27"/>
      <c r="B240" s="51" t="s">
        <v>71</v>
      </c>
      <c r="C240" s="52"/>
      <c r="D240" s="63" t="s">
        <v>72</v>
      </c>
      <c r="E240" s="93">
        <f>SUM(E241:E247)</f>
        <v>282000</v>
      </c>
    </row>
    <row r="241" spans="1:5" ht="12.75">
      <c r="A241" s="27"/>
      <c r="B241" s="31"/>
      <c r="C241" s="6">
        <v>2360</v>
      </c>
      <c r="D241" t="s">
        <v>262</v>
      </c>
      <c r="E241" s="89">
        <v>1000</v>
      </c>
    </row>
    <row r="242" spans="1:4" ht="12.75">
      <c r="A242" s="27"/>
      <c r="B242" s="31"/>
      <c r="D242" t="s">
        <v>263</v>
      </c>
    </row>
    <row r="243" spans="1:4" ht="12.75">
      <c r="A243" s="27"/>
      <c r="B243" s="31"/>
      <c r="D243" t="s">
        <v>264</v>
      </c>
    </row>
    <row r="244" spans="1:4" ht="12.75">
      <c r="A244" s="27"/>
      <c r="B244" s="31"/>
      <c r="D244" t="s">
        <v>265</v>
      </c>
    </row>
    <row r="245" spans="1:4" ht="12.75">
      <c r="A245" s="27"/>
      <c r="B245" s="31"/>
      <c r="D245" t="s">
        <v>266</v>
      </c>
    </row>
    <row r="246" spans="1:5" ht="12.75">
      <c r="A246" s="27"/>
      <c r="B246" s="31"/>
      <c r="C246" s="6">
        <v>4220</v>
      </c>
      <c r="D246" s="2" t="s">
        <v>36</v>
      </c>
      <c r="E246" s="89">
        <v>1000</v>
      </c>
    </row>
    <row r="247" spans="1:5" ht="12.75">
      <c r="A247" s="27"/>
      <c r="B247" s="31"/>
      <c r="C247" s="3">
        <v>4300</v>
      </c>
      <c r="D247" s="14" t="s">
        <v>73</v>
      </c>
      <c r="E247" s="89">
        <v>280000</v>
      </c>
    </row>
    <row r="248" spans="1:5" ht="12.75">
      <c r="A248" s="27"/>
      <c r="B248" s="51" t="s">
        <v>74</v>
      </c>
      <c r="C248" s="52"/>
      <c r="D248" s="63" t="s">
        <v>75</v>
      </c>
      <c r="E248" s="93">
        <f>SUM(E249:E251)</f>
        <v>3151000</v>
      </c>
    </row>
    <row r="249" spans="1:5" ht="12.75">
      <c r="A249" s="22"/>
      <c r="B249" s="19"/>
      <c r="C249" s="3">
        <v>4260</v>
      </c>
      <c r="D249" s="14" t="s">
        <v>28</v>
      </c>
      <c r="E249" s="89">
        <v>1900000</v>
      </c>
    </row>
    <row r="250" spans="1:5" ht="12.75">
      <c r="A250" s="22"/>
      <c r="B250" s="19"/>
      <c r="C250" s="3">
        <v>4270</v>
      </c>
      <c r="D250" s="15" t="s">
        <v>29</v>
      </c>
      <c r="E250" s="89">
        <v>1000</v>
      </c>
    </row>
    <row r="251" spans="1:5" ht="12.75">
      <c r="A251" s="22"/>
      <c r="B251" s="19"/>
      <c r="C251" s="3">
        <v>4300</v>
      </c>
      <c r="D251" s="14" t="s">
        <v>30</v>
      </c>
      <c r="E251" s="89">
        <v>1250000</v>
      </c>
    </row>
    <row r="252" spans="1:5" ht="12.75">
      <c r="A252" s="61"/>
      <c r="B252" s="51" t="s">
        <v>219</v>
      </c>
      <c r="C252" s="52"/>
      <c r="D252" s="53" t="s">
        <v>1</v>
      </c>
      <c r="E252" s="93">
        <f>SUM(E253:E256)</f>
        <v>6700</v>
      </c>
    </row>
    <row r="253" spans="1:5" ht="12.75">
      <c r="A253" s="61"/>
      <c r="B253" s="58"/>
      <c r="C253" s="3">
        <v>4270</v>
      </c>
      <c r="D253" s="15" t="s">
        <v>29</v>
      </c>
      <c r="E253" s="89">
        <v>4000</v>
      </c>
    </row>
    <row r="254" spans="1:5" ht="12.75">
      <c r="A254" s="61"/>
      <c r="B254" s="58"/>
      <c r="C254" s="3">
        <v>4300</v>
      </c>
      <c r="D254" s="14" t="s">
        <v>30</v>
      </c>
      <c r="E254" s="89">
        <v>2000</v>
      </c>
    </row>
    <row r="255" spans="1:5" ht="12.75">
      <c r="A255" s="61"/>
      <c r="B255" s="58"/>
      <c r="C255" s="3">
        <v>4510</v>
      </c>
      <c r="D255" s="45" t="s">
        <v>191</v>
      </c>
      <c r="E255" s="89">
        <v>200</v>
      </c>
    </row>
    <row r="256" spans="1:5" ht="12.75">
      <c r="A256" s="31"/>
      <c r="B256" s="19"/>
      <c r="C256" s="6">
        <v>4520</v>
      </c>
      <c r="D256" t="s">
        <v>337</v>
      </c>
      <c r="E256" s="89">
        <v>500</v>
      </c>
    </row>
    <row r="257" spans="1:4" ht="12.75">
      <c r="A257" s="31"/>
      <c r="B257" s="19"/>
      <c r="D257" t="s">
        <v>194</v>
      </c>
    </row>
    <row r="258" spans="1:5" ht="12.75">
      <c r="A258" s="31"/>
      <c r="B258" s="51" t="s">
        <v>219</v>
      </c>
      <c r="C258" s="52"/>
      <c r="D258" s="53" t="s">
        <v>424</v>
      </c>
      <c r="E258" s="93">
        <f>E260</f>
        <v>40000</v>
      </c>
    </row>
    <row r="259" spans="1:5" ht="12.75">
      <c r="A259" s="31"/>
      <c r="B259" s="51"/>
      <c r="C259" s="52"/>
      <c r="D259" s="53" t="s">
        <v>425</v>
      </c>
      <c r="E259" s="93"/>
    </row>
    <row r="260" spans="1:5" ht="12.75">
      <c r="A260" s="31"/>
      <c r="B260" s="19"/>
      <c r="C260" s="6">
        <v>4309</v>
      </c>
      <c r="D260" s="14" t="s">
        <v>30</v>
      </c>
      <c r="E260" s="89">
        <v>40000</v>
      </c>
    </row>
    <row r="261" spans="1:2" ht="12.75">
      <c r="A261" s="31"/>
      <c r="B261" s="19"/>
    </row>
    <row r="262" spans="1:5" ht="12.75">
      <c r="A262" s="23" t="s">
        <v>47</v>
      </c>
      <c r="B262" s="30"/>
      <c r="C262" s="13"/>
      <c r="D262" s="39" t="s">
        <v>66</v>
      </c>
      <c r="E262" s="93">
        <f>E263</f>
        <v>7307400</v>
      </c>
    </row>
    <row r="263" spans="1:5" ht="12.75">
      <c r="A263" s="31"/>
      <c r="B263" s="51" t="s">
        <v>260</v>
      </c>
      <c r="C263" s="52"/>
      <c r="D263" s="63" t="s">
        <v>285</v>
      </c>
      <c r="E263" s="93">
        <f>SUM(E264:E267)</f>
        <v>7307400</v>
      </c>
    </row>
    <row r="264" spans="1:5" ht="12.75">
      <c r="A264" s="31"/>
      <c r="B264" s="58"/>
      <c r="C264" s="6">
        <v>4210</v>
      </c>
      <c r="D264" s="2" t="s">
        <v>27</v>
      </c>
      <c r="E264" s="100">
        <v>5000</v>
      </c>
    </row>
    <row r="265" spans="1:5" ht="12.75">
      <c r="A265" s="31"/>
      <c r="B265" s="30"/>
      <c r="C265" s="6">
        <v>4300</v>
      </c>
      <c r="D265" t="s">
        <v>30</v>
      </c>
      <c r="E265" s="100">
        <v>7300000</v>
      </c>
    </row>
    <row r="266" spans="1:5" ht="12.75">
      <c r="A266" s="31"/>
      <c r="B266" s="30"/>
      <c r="C266" s="3">
        <v>4610</v>
      </c>
      <c r="D266" s="15" t="s">
        <v>218</v>
      </c>
      <c r="E266" s="100">
        <v>400</v>
      </c>
    </row>
    <row r="267" spans="1:5" ht="12.75">
      <c r="A267" s="31"/>
      <c r="B267" s="19"/>
      <c r="C267" s="6">
        <v>4700</v>
      </c>
      <c r="D267" t="s">
        <v>198</v>
      </c>
      <c r="E267" s="89">
        <v>2000</v>
      </c>
    </row>
    <row r="268" spans="1:4" ht="12.75">
      <c r="A268" s="31"/>
      <c r="B268" s="19"/>
      <c r="D268" t="s">
        <v>199</v>
      </c>
    </row>
    <row r="269" spans="1:5" ht="12.75">
      <c r="A269" s="23" t="s">
        <v>48</v>
      </c>
      <c r="B269" s="51"/>
      <c r="C269" s="52"/>
      <c r="D269" s="63" t="s">
        <v>40</v>
      </c>
      <c r="E269" s="93">
        <f>E270</f>
        <v>4000</v>
      </c>
    </row>
    <row r="270" spans="1:5" ht="12.75">
      <c r="A270" s="31"/>
      <c r="B270" s="57" t="s">
        <v>330</v>
      </c>
      <c r="C270" s="55"/>
      <c r="D270" s="54" t="s">
        <v>331</v>
      </c>
      <c r="E270" s="93">
        <f>SUM(E271:E272)</f>
        <v>4000</v>
      </c>
    </row>
    <row r="271" spans="1:4" ht="12.75">
      <c r="A271" s="31"/>
      <c r="B271" s="19"/>
      <c r="D271" t="s">
        <v>332</v>
      </c>
    </row>
    <row r="272" spans="1:5" ht="12.75">
      <c r="A272" s="31"/>
      <c r="B272" s="19"/>
      <c r="C272" s="6">
        <v>4300</v>
      </c>
      <c r="D272" t="s">
        <v>30</v>
      </c>
      <c r="E272" s="89">
        <v>4000</v>
      </c>
    </row>
    <row r="273" spans="1:2" ht="12.75">
      <c r="A273" s="31"/>
      <c r="B273" s="19"/>
    </row>
    <row r="274" spans="1:2" ht="12.75">
      <c r="A274" s="31"/>
      <c r="B274" s="19"/>
    </row>
    <row r="275" spans="1:2" ht="12.75">
      <c r="A275" s="31"/>
      <c r="B275" s="19"/>
    </row>
    <row r="276" spans="1:2" ht="12.75">
      <c r="A276" s="31"/>
      <c r="B276" s="19"/>
    </row>
    <row r="277" spans="1:4" ht="12.75">
      <c r="A277" s="22"/>
      <c r="B277" s="19"/>
      <c r="C277" s="3"/>
      <c r="D277" s="15"/>
    </row>
    <row r="278" spans="4:5" ht="12.75">
      <c r="D278" s="7" t="s">
        <v>13</v>
      </c>
      <c r="E278" s="89" t="s">
        <v>206</v>
      </c>
    </row>
    <row r="279" spans="4:5" ht="12.75">
      <c r="D279" s="7"/>
      <c r="E279" s="70" t="s">
        <v>430</v>
      </c>
    </row>
    <row r="280" spans="4:5" ht="12.75">
      <c r="D280" s="6" t="s">
        <v>99</v>
      </c>
      <c r="E280" s="70" t="s">
        <v>139</v>
      </c>
    </row>
    <row r="281" spans="4:5" ht="12.75">
      <c r="D281" s="6"/>
      <c r="E281" s="70" t="s">
        <v>431</v>
      </c>
    </row>
    <row r="282" spans="1:5" ht="12.75">
      <c r="A282" s="28" t="s">
        <v>14</v>
      </c>
      <c r="B282" s="29" t="s">
        <v>15</v>
      </c>
      <c r="C282" s="1"/>
      <c r="D282" s="1" t="s">
        <v>16</v>
      </c>
      <c r="E282" s="90" t="s">
        <v>397</v>
      </c>
    </row>
    <row r="283" spans="1:5" ht="12.75">
      <c r="A283" s="30" t="s">
        <v>42</v>
      </c>
      <c r="B283" s="30"/>
      <c r="C283" s="13"/>
      <c r="D283" s="24" t="s">
        <v>120</v>
      </c>
      <c r="E283" s="98">
        <f>E284</f>
        <v>1007</v>
      </c>
    </row>
    <row r="284" spans="1:5" ht="12.75">
      <c r="A284" s="31"/>
      <c r="B284" s="51" t="s">
        <v>115</v>
      </c>
      <c r="C284" s="52"/>
      <c r="D284" s="62" t="s">
        <v>116</v>
      </c>
      <c r="E284" s="93">
        <f>E285</f>
        <v>1007</v>
      </c>
    </row>
    <row r="285" spans="1:5" ht="12.75">
      <c r="A285" s="31"/>
      <c r="B285" s="31"/>
      <c r="C285" s="3">
        <v>2850</v>
      </c>
      <c r="D285" s="15" t="s">
        <v>117</v>
      </c>
      <c r="E285" s="89">
        <v>1007</v>
      </c>
    </row>
    <row r="286" spans="1:4" ht="12.75">
      <c r="A286" s="31"/>
      <c r="B286" s="31"/>
      <c r="C286" s="3"/>
      <c r="D286" s="15" t="s">
        <v>118</v>
      </c>
    </row>
    <row r="287" spans="1:5" ht="12.75">
      <c r="A287" s="23" t="s">
        <v>46</v>
      </c>
      <c r="B287" s="30"/>
      <c r="C287" s="13"/>
      <c r="D287" s="39" t="s">
        <v>140</v>
      </c>
      <c r="E287" s="98">
        <f>E288</f>
        <v>9400</v>
      </c>
    </row>
    <row r="288" spans="1:5" ht="12.75">
      <c r="A288" s="30"/>
      <c r="B288" s="51" t="s">
        <v>51</v>
      </c>
      <c r="C288" s="52"/>
      <c r="D288" s="63" t="s">
        <v>52</v>
      </c>
      <c r="E288" s="95">
        <f>SUM(E289:E291)</f>
        <v>9400</v>
      </c>
    </row>
    <row r="289" spans="1:5" ht="12.75">
      <c r="A289" s="30"/>
      <c r="B289" s="31"/>
      <c r="C289" s="6">
        <v>4300</v>
      </c>
      <c r="D289" t="s">
        <v>30</v>
      </c>
      <c r="E289" s="99">
        <v>7000</v>
      </c>
    </row>
    <row r="290" spans="1:5" ht="12.75">
      <c r="A290" s="30"/>
      <c r="B290" s="31"/>
      <c r="C290" s="3">
        <v>4510</v>
      </c>
      <c r="D290" s="19" t="s">
        <v>191</v>
      </c>
      <c r="E290" s="99"/>
    </row>
    <row r="291" spans="1:5" ht="12.75">
      <c r="A291" s="30"/>
      <c r="B291" s="30"/>
      <c r="C291" s="3">
        <v>4610</v>
      </c>
      <c r="D291" s="15" t="s">
        <v>218</v>
      </c>
      <c r="E291" s="99">
        <v>2400</v>
      </c>
    </row>
    <row r="292" spans="1:5" ht="12.75">
      <c r="A292" s="37" t="s">
        <v>100</v>
      </c>
      <c r="B292" s="37"/>
      <c r="C292" s="7"/>
      <c r="D292" s="5" t="s">
        <v>101</v>
      </c>
      <c r="E292" s="91">
        <f>SUM(E295:E297)</f>
        <v>615000</v>
      </c>
    </row>
    <row r="293" spans="1:5" ht="12.75">
      <c r="A293" s="32"/>
      <c r="B293" s="65" t="s">
        <v>103</v>
      </c>
      <c r="C293" s="55"/>
      <c r="D293" s="54" t="s">
        <v>104</v>
      </c>
      <c r="E293" s="93">
        <f>SUM(E297:E297)</f>
        <v>605000</v>
      </c>
    </row>
    <row r="294" spans="1:4" ht="12.75">
      <c r="A294" s="32"/>
      <c r="B294" s="32"/>
      <c r="D294" t="s">
        <v>105</v>
      </c>
    </row>
    <row r="295" spans="1:5" ht="12.75">
      <c r="A295" s="32"/>
      <c r="B295" s="32"/>
      <c r="C295" s="6">
        <v>8090</v>
      </c>
      <c r="D295" t="s">
        <v>382</v>
      </c>
      <c r="E295" s="89">
        <v>10000</v>
      </c>
    </row>
    <row r="296" spans="1:4" ht="12.75">
      <c r="A296" s="32"/>
      <c r="B296" s="32"/>
      <c r="D296" t="s">
        <v>383</v>
      </c>
    </row>
    <row r="297" spans="1:5" ht="12.75">
      <c r="A297" s="32"/>
      <c r="B297" s="32"/>
      <c r="C297" s="6">
        <v>8110</v>
      </c>
      <c r="D297" t="s">
        <v>231</v>
      </c>
      <c r="E297" s="89">
        <v>605000</v>
      </c>
    </row>
    <row r="298" spans="1:4" ht="12.75">
      <c r="A298" s="32"/>
      <c r="B298" s="32"/>
      <c r="D298" t="s">
        <v>232</v>
      </c>
    </row>
    <row r="299" spans="1:4" ht="12.75">
      <c r="A299" s="32"/>
      <c r="B299" s="32"/>
      <c r="D299" t="s">
        <v>233</v>
      </c>
    </row>
    <row r="300" spans="1:5" ht="12.75">
      <c r="A300" s="37" t="s">
        <v>106</v>
      </c>
      <c r="B300" s="37"/>
      <c r="C300" s="7"/>
      <c r="D300" s="5" t="s">
        <v>107</v>
      </c>
      <c r="E300" s="91">
        <f>SUM(+E301+E304)</f>
        <v>1175000</v>
      </c>
    </row>
    <row r="301" spans="1:5" ht="12.75">
      <c r="A301" s="32"/>
      <c r="B301" s="65" t="s">
        <v>102</v>
      </c>
      <c r="C301" s="55"/>
      <c r="D301" s="54" t="s">
        <v>111</v>
      </c>
      <c r="E301" s="93">
        <f>SUM(E302:E303)</f>
        <v>130000</v>
      </c>
    </row>
    <row r="302" spans="1:5" ht="12.75">
      <c r="A302" s="32"/>
      <c r="B302" s="32"/>
      <c r="C302" s="6">
        <v>4300</v>
      </c>
      <c r="D302" t="s">
        <v>30</v>
      </c>
      <c r="E302" s="89">
        <v>40000</v>
      </c>
    </row>
    <row r="303" spans="1:5" ht="12.75">
      <c r="A303" s="32"/>
      <c r="B303" s="32"/>
      <c r="C303" s="6">
        <v>4530</v>
      </c>
      <c r="D303" t="s">
        <v>203</v>
      </c>
      <c r="E303" s="89">
        <v>90000</v>
      </c>
    </row>
    <row r="304" spans="1:5" ht="12.75">
      <c r="A304" s="32"/>
      <c r="B304" s="65" t="s">
        <v>108</v>
      </c>
      <c r="C304" s="55"/>
      <c r="D304" s="54" t="s">
        <v>109</v>
      </c>
      <c r="E304" s="93">
        <f>SUM(E305:E306)</f>
        <v>1045000</v>
      </c>
    </row>
    <row r="305" spans="1:5" ht="12.75">
      <c r="A305" s="32"/>
      <c r="B305" s="32"/>
      <c r="C305" s="6">
        <v>4810</v>
      </c>
      <c r="D305" t="s">
        <v>110</v>
      </c>
      <c r="E305" s="89">
        <v>845000</v>
      </c>
    </row>
    <row r="306" spans="1:5" ht="12.75">
      <c r="A306" s="32"/>
      <c r="B306" s="32"/>
      <c r="C306" s="6">
        <v>6800</v>
      </c>
      <c r="D306" t="s">
        <v>267</v>
      </c>
      <c r="E306" s="89">
        <v>200000</v>
      </c>
    </row>
    <row r="307" spans="1:5" ht="12.75">
      <c r="A307" s="65" t="s">
        <v>167</v>
      </c>
      <c r="B307" s="65"/>
      <c r="C307" s="55"/>
      <c r="D307" s="54" t="s">
        <v>165</v>
      </c>
      <c r="E307" s="93">
        <f>+E324+E308+E317</f>
        <v>15000</v>
      </c>
    </row>
    <row r="308" spans="1:5" s="67" customFormat="1" ht="12.75">
      <c r="A308" s="111"/>
      <c r="B308" s="55">
        <v>85213</v>
      </c>
      <c r="C308" s="55"/>
      <c r="D308" s="54" t="s">
        <v>113</v>
      </c>
      <c r="E308" s="93">
        <f>E313</f>
        <v>500</v>
      </c>
    </row>
    <row r="309" spans="1:5" s="67" customFormat="1" ht="12.75">
      <c r="A309" s="111"/>
      <c r="B309" s="68"/>
      <c r="C309" s="68"/>
      <c r="D309" s="67" t="s">
        <v>239</v>
      </c>
      <c r="E309" s="100"/>
    </row>
    <row r="310" spans="1:5" s="67" customFormat="1" ht="12.75">
      <c r="A310" s="111"/>
      <c r="B310" s="68"/>
      <c r="C310" s="68"/>
      <c r="D310" s="67" t="s">
        <v>240</v>
      </c>
      <c r="E310" s="100"/>
    </row>
    <row r="311" spans="1:5" s="67" customFormat="1" ht="12.75">
      <c r="A311" s="111"/>
      <c r="B311" s="68"/>
      <c r="C311" s="68"/>
      <c r="D311" s="67" t="s">
        <v>242</v>
      </c>
      <c r="E311" s="100"/>
    </row>
    <row r="312" spans="1:5" s="67" customFormat="1" ht="12.75">
      <c r="A312" s="111"/>
      <c r="B312" s="68"/>
      <c r="C312" s="68"/>
      <c r="D312" s="67" t="s">
        <v>241</v>
      </c>
      <c r="E312" s="100"/>
    </row>
    <row r="313" spans="1:5" ht="12.75">
      <c r="A313" s="65"/>
      <c r="B313" s="55"/>
      <c r="C313" s="3">
        <v>2910</v>
      </c>
      <c r="D313" s="15" t="s">
        <v>250</v>
      </c>
      <c r="E313" s="100">
        <v>500</v>
      </c>
    </row>
    <row r="314" spans="1:5" ht="12.75">
      <c r="A314" s="65"/>
      <c r="B314" s="55"/>
      <c r="C314" s="3"/>
      <c r="D314" s="15" t="s">
        <v>251</v>
      </c>
      <c r="E314" s="93"/>
    </row>
    <row r="315" spans="1:5" ht="12.75">
      <c r="A315" s="65"/>
      <c r="B315" s="55"/>
      <c r="C315" s="3"/>
      <c r="D315" s="15" t="s">
        <v>252</v>
      </c>
      <c r="E315" s="93"/>
    </row>
    <row r="316" spans="1:5" ht="12.75">
      <c r="A316" s="65"/>
      <c r="B316" s="55"/>
      <c r="C316" s="3"/>
      <c r="D316" s="15" t="s">
        <v>352</v>
      </c>
      <c r="E316" s="93"/>
    </row>
    <row r="317" spans="1:5" ht="12.75">
      <c r="A317" s="65"/>
      <c r="B317" s="55">
        <v>85214</v>
      </c>
      <c r="C317" s="55"/>
      <c r="D317" s="54" t="s">
        <v>226</v>
      </c>
      <c r="E317" s="93">
        <f>E319</f>
        <v>4500</v>
      </c>
    </row>
    <row r="318" spans="1:5" ht="12.75">
      <c r="A318" s="65"/>
      <c r="B318" s="6"/>
      <c r="D318" t="s">
        <v>192</v>
      </c>
      <c r="E318" s="100"/>
    </row>
    <row r="319" spans="1:5" ht="12.75">
      <c r="A319" s="65"/>
      <c r="B319" s="55"/>
      <c r="C319" s="3">
        <v>2910</v>
      </c>
      <c r="D319" s="15" t="s">
        <v>250</v>
      </c>
      <c r="E319" s="100">
        <v>4500</v>
      </c>
    </row>
    <row r="320" spans="1:5" ht="12.75">
      <c r="A320" s="65"/>
      <c r="B320" s="55"/>
      <c r="C320" s="3"/>
      <c r="D320" s="15" t="s">
        <v>251</v>
      </c>
      <c r="E320" s="93"/>
    </row>
    <row r="321" spans="1:5" ht="12.75">
      <c r="A321" s="65"/>
      <c r="B321" s="55"/>
      <c r="C321" s="3"/>
      <c r="D321" s="15" t="s">
        <v>252</v>
      </c>
      <c r="E321" s="93"/>
    </row>
    <row r="322" spans="1:5" ht="12.75">
      <c r="A322" s="65"/>
      <c r="B322" s="55"/>
      <c r="C322" s="3"/>
      <c r="D322" s="15" t="s">
        <v>253</v>
      </c>
      <c r="E322" s="93"/>
    </row>
    <row r="323" spans="1:5" ht="12.75">
      <c r="A323" s="65"/>
      <c r="B323" s="55"/>
      <c r="C323" s="3"/>
      <c r="D323" s="15" t="s">
        <v>248</v>
      </c>
      <c r="E323" s="93"/>
    </row>
    <row r="324" spans="1:5" ht="12.75">
      <c r="A324" s="32"/>
      <c r="B324" s="65" t="s">
        <v>277</v>
      </c>
      <c r="C324" s="55"/>
      <c r="D324" s="114" t="s">
        <v>229</v>
      </c>
      <c r="E324" s="93">
        <f>E325</f>
        <v>10000</v>
      </c>
    </row>
    <row r="325" spans="1:5" ht="12.75">
      <c r="A325" s="32"/>
      <c r="B325" s="32"/>
      <c r="C325" s="3">
        <v>2910</v>
      </c>
      <c r="D325" s="15" t="s">
        <v>250</v>
      </c>
      <c r="E325" s="89">
        <v>10000</v>
      </c>
    </row>
    <row r="326" spans="1:4" ht="12.75">
      <c r="A326" s="32"/>
      <c r="B326" s="32"/>
      <c r="C326" s="3"/>
      <c r="D326" s="15" t="s">
        <v>251</v>
      </c>
    </row>
    <row r="327" spans="1:4" ht="12.75">
      <c r="A327" s="32"/>
      <c r="B327" s="32"/>
      <c r="C327" s="3"/>
      <c r="D327" s="15" t="s">
        <v>252</v>
      </c>
    </row>
    <row r="328" spans="1:4" ht="12.75">
      <c r="A328" s="32"/>
      <c r="B328" s="32"/>
      <c r="C328" s="3"/>
      <c r="D328" s="15" t="s">
        <v>253</v>
      </c>
    </row>
    <row r="329" spans="1:5" ht="12.75">
      <c r="A329" s="32"/>
      <c r="B329" s="32"/>
      <c r="C329" s="3"/>
      <c r="D329" s="15" t="s">
        <v>248</v>
      </c>
      <c r="E329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2022-03-07T07:45:50Z</cp:lastPrinted>
  <dcterms:created xsi:type="dcterms:W3CDTF">2014-09-04T08:28:49Z</dcterms:created>
  <dcterms:modified xsi:type="dcterms:W3CDTF">2022-04-14T09:18:33Z</dcterms:modified>
  <cp:category/>
  <cp:version/>
  <cp:contentType/>
  <cp:contentStatus/>
</cp:coreProperties>
</file>