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Plan 2022" sheetId="1" r:id="rId1"/>
    <sheet name="Plan 2022r." sheetId="2" r:id="rId2"/>
    <sheet name="Plan 2022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<sst xmlns="http://schemas.openxmlformats.org/spreadsheetml/2006/main" count="2394" uniqueCount="696">
  <si>
    <t>Dz</t>
  </si>
  <si>
    <t>Pozostała działalność</t>
  </si>
  <si>
    <t>Szkoły podstawowe</t>
  </si>
  <si>
    <t>Ośrodek Sportu i Rekreacji</t>
  </si>
  <si>
    <t>Budżet Szkoły Podstawowej nr 1</t>
  </si>
  <si>
    <t>Rozdział</t>
  </si>
  <si>
    <t>Par.</t>
  </si>
  <si>
    <t>Nazwa paragrafu</t>
  </si>
  <si>
    <t>Kwota planu</t>
  </si>
  <si>
    <t>Budżet Szkoły Podstawowej nr 4</t>
  </si>
  <si>
    <t>Budżet Szkoły Podstawowej nr 5</t>
  </si>
  <si>
    <t>Miejski Zespół Obsługi Szkół i Przedszkoli</t>
  </si>
  <si>
    <t>Oświata i wychowanie</t>
  </si>
  <si>
    <t>Środowiskowy Dom Samopomocy</t>
  </si>
  <si>
    <t>Załącznik Nr 8</t>
  </si>
  <si>
    <t>Miejski Ośrodek Pomocy Społecznej</t>
  </si>
  <si>
    <t>Żłobek Miejski</t>
  </si>
  <si>
    <t>Przedszkole Nr 3</t>
  </si>
  <si>
    <t>Przedszkole Nr 4</t>
  </si>
  <si>
    <t>Przedszkole Nr 5</t>
  </si>
  <si>
    <t>Przedszkole Nr 7</t>
  </si>
  <si>
    <t>Załącznik Nr 6</t>
  </si>
  <si>
    <t>Przedszkole Nr 6</t>
  </si>
  <si>
    <t>Załącznik Nr 7</t>
  </si>
  <si>
    <t>Załącznik Nr 9</t>
  </si>
  <si>
    <t>Załącznik Nr 10</t>
  </si>
  <si>
    <t>Załącznik Nr 12</t>
  </si>
  <si>
    <t>Załącznik Nr 13</t>
  </si>
  <si>
    <t>Załącznik Nr 17</t>
  </si>
  <si>
    <t>Załącznik Nr 11</t>
  </si>
  <si>
    <t>Ochrona zdrowia</t>
  </si>
  <si>
    <t>Przeciwdziałanie alkoholizmowi</t>
  </si>
  <si>
    <t>Przedszkole Nr 8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</si>
  <si>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</si>
  <si>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</si>
  <si>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</si>
  <si>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</si>
  <si>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</si>
  <si>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</si>
  <si>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</si>
  <si>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</si>
  <si>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Ochotnicze straże pożarne</t>
  </si>
  <si>
    <t>Dodatki mieszkaniowe</t>
  </si>
  <si>
    <t>Kultura fizyczna i sport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</si>
  <si>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</si>
  <si>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</si>
  <si>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</si>
  <si>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</si>
  <si>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</si>
  <si>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</si>
  <si>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Wpłaty na Państwowy Fundusz Rehabilitacji Osób</t>
  </si>
  <si>
    <t>Niepełnosprawnych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</si>
  <si>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</si>
  <si>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</si>
  <si>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</si>
  <si>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</si>
  <si>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</si>
  <si>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</si>
  <si>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</si>
  <si>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</si>
  <si>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</si>
  <si>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</si>
  <si>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</si>
  <si>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</si>
  <si>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</si>
  <si>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</si>
  <si>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Domy i ośrodki kultury,świetlice i kluby</t>
  </si>
  <si>
    <t>Instytucje kultury fizycznej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</si>
  <si>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</si>
  <si>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</si>
  <si>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</si>
  <si>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</si>
  <si>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</si>
  <si>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</si>
  <si>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</si>
  <si>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</si>
  <si>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</si>
  <si>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</si>
  <si>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</si>
  <si>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</si>
  <si>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</si>
  <si>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</si>
  <si>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</si>
  <si>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</si>
  <si>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</si>
  <si>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</si>
  <si>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</si>
  <si>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</si>
  <si>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</si>
  <si>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754</t>
  </si>
  <si>
    <t>75412</t>
  </si>
  <si>
    <t>75495</t>
  </si>
  <si>
    <t>75414</t>
  </si>
  <si>
    <t>Obrona cywilna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</si>
  <si>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</si>
  <si>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</si>
  <si>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</si>
  <si>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</si>
  <si>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</si>
  <si>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</si>
  <si>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</si>
  <si>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</si>
  <si>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</si>
  <si>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</si>
  <si>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</si>
  <si>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</si>
  <si>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</si>
  <si>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</si>
  <si>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</si>
  <si>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</si>
  <si>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</si>
  <si>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</si>
  <si>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</si>
  <si>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</si>
  <si>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</si>
  <si>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</si>
  <si>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</si>
  <si>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</si>
  <si>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</si>
  <si>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</si>
  <si>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</si>
  <si>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</si>
  <si>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</si>
  <si>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</si>
  <si>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</si>
  <si>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</si>
  <si>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</si>
  <si>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</si>
  <si>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</si>
  <si>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</si>
  <si>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</si>
  <si>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</si>
  <si>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</si>
  <si>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</si>
  <si>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</si>
  <si>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</si>
  <si>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</si>
  <si>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</si>
  <si>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</si>
  <si>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</si>
  <si>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</si>
  <si>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</si>
  <si>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</si>
  <si>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</si>
  <si>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85154</t>
  </si>
  <si>
    <t>Składki na ubezpieczenia zdrowotne</t>
  </si>
  <si>
    <t xml:space="preserve">Kwota planu </t>
  </si>
  <si>
    <t xml:space="preserve">Składki na ubezpieczenie zdrowotne opłacane za </t>
  </si>
  <si>
    <t>Wpływy z różnych dochodów</t>
  </si>
  <si>
    <t xml:space="preserve">Składki na ubezpieczenie zdrowotne opłacane za osoby </t>
  </si>
  <si>
    <t>01030</t>
  </si>
  <si>
    <t>Izby rolnicze</t>
  </si>
  <si>
    <t xml:space="preserve">Wpłaty gmin na rzecz izb rolniczych w wysokości </t>
  </si>
  <si>
    <t>2% uzyskanych wpływów z podatku rolnego</t>
  </si>
  <si>
    <t>851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</si>
  <si>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</si>
  <si>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</si>
  <si>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</si>
  <si>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</si>
  <si>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</si>
  <si>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</si>
  <si>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Załącznik Nr 1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</si>
  <si>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</si>
  <si>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</si>
  <si>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</si>
  <si>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</si>
  <si>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</si>
  <si>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</si>
  <si>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</si>
  <si>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 xml:space="preserve">Dotacja celowa z budżetu na finansowanie lub 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</si>
  <si>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</si>
  <si>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</si>
  <si>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</si>
  <si>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</si>
  <si>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</si>
  <si>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</si>
  <si>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</si>
  <si>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>Ośrodki wsparcia</t>
  </si>
  <si>
    <t>Usługi opiekuńcze i specjalistyczne usługi opiekuńcz.</t>
  </si>
  <si>
    <t xml:space="preserve">Przedszkola </t>
  </si>
  <si>
    <t xml:space="preserve">dofinansowanie zadań zleconych do realizacji </t>
  </si>
  <si>
    <t>Burmistrza Miasta Turku</t>
  </si>
  <si>
    <t xml:space="preserve">Dowożenie uczniów do szkół </t>
  </si>
  <si>
    <t xml:space="preserve">Wydział Spraw Społecznych </t>
  </si>
  <si>
    <t xml:space="preserve">Administracja publiczna </t>
  </si>
  <si>
    <t>85195</t>
  </si>
  <si>
    <t>71095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</si>
  <si>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</si>
  <si>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</si>
  <si>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</si>
  <si>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</si>
  <si>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</si>
  <si>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</si>
  <si>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</si>
  <si>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</si>
  <si>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</si>
  <si>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</si>
  <si>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</si>
  <si>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</si>
  <si>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</si>
  <si>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</si>
  <si>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</si>
  <si>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</si>
  <si>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</si>
  <si>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</si>
  <si>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</si>
  <si>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</si>
  <si>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</si>
  <si>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</si>
  <si>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</si>
  <si>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</si>
  <si>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</si>
  <si>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</si>
  <si>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Pomoc Społeczna /zadania zlecone/</t>
  </si>
  <si>
    <t xml:space="preserve">Pomoc Społeczna </t>
  </si>
  <si>
    <t>852</t>
  </si>
  <si>
    <t>85215</t>
  </si>
  <si>
    <t>71004</t>
  </si>
  <si>
    <t>Plany zagospodarowania przestrzennego</t>
  </si>
  <si>
    <t>80195</t>
  </si>
  <si>
    <t>Domy pomocy społecznej</t>
  </si>
  <si>
    <t>2030</t>
  </si>
  <si>
    <t>własnych zadań bieżących gmin/związków gmin/</t>
  </si>
  <si>
    <t>Różne opłaty i składki</t>
  </si>
  <si>
    <t>Wydział Świadczeń Rodzinnych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</si>
  <si>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</si>
  <si>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</si>
  <si>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</si>
  <si>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</si>
  <si>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</si>
  <si>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</si>
  <si>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</si>
  <si>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</si>
  <si>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</si>
  <si>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</si>
  <si>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Dotacja podmiotowa z budżetu dla samorzadowej</t>
  </si>
  <si>
    <t>instytucji kultury</t>
  </si>
  <si>
    <t>Zakup usług przez jednostki samorzadu terytorialego</t>
  </si>
  <si>
    <t>od innych jednostek samorzadu terytorialnego</t>
  </si>
  <si>
    <t>Stypendia dla uczniów</t>
  </si>
  <si>
    <t>Wynagrodzenia bezosobowe</t>
  </si>
  <si>
    <t>Załącznik nr 2</t>
  </si>
  <si>
    <t>Załącznik nr 3</t>
  </si>
  <si>
    <t>Załącznik Nr 5</t>
  </si>
  <si>
    <t>Administracja publiczna / zadania zlecone/</t>
  </si>
  <si>
    <t>92105</t>
  </si>
  <si>
    <t>Pozostałe zadania w zakresie kultury</t>
  </si>
  <si>
    <t>92605</t>
  </si>
  <si>
    <t>0760</t>
  </si>
  <si>
    <t>Opłaty na rzecz budżetu państwa</t>
  </si>
  <si>
    <t>75075</t>
  </si>
  <si>
    <t>Promocja jednostek samorządu terytorialnego</t>
  </si>
  <si>
    <t xml:space="preserve">Różne opłaty i składki </t>
  </si>
  <si>
    <t>85415</t>
  </si>
  <si>
    <t>ubezpieczenia emerytalne i rentowe</t>
  </si>
  <si>
    <t>85153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</si>
  <si>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</si>
  <si>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</si>
  <si>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</si>
  <si>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</si>
  <si>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</si>
  <si>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</si>
  <si>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</si>
  <si>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</si>
  <si>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</si>
  <si>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</si>
  <si>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służby ciwilnej</t>
  </si>
  <si>
    <t>Dotacja podmiotowa z budżetu dla samorządowej</t>
  </si>
  <si>
    <t xml:space="preserve">Biblioteki 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</si>
  <si>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</si>
  <si>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</si>
  <si>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</si>
  <si>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</si>
  <si>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Załącznik Nr 4</t>
  </si>
  <si>
    <t>cywilnej</t>
  </si>
  <si>
    <t>Załącznik Nr 18</t>
  </si>
  <si>
    <t xml:space="preserve">Zasądzone renty </t>
  </si>
  <si>
    <t>i pomieszczenia garażowe</t>
  </si>
  <si>
    <t>finansów publicznych</t>
  </si>
  <si>
    <t xml:space="preserve">pozostałym jednostkom niezaliczonym do sektora 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</si>
  <si>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</si>
  <si>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</si>
  <si>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</si>
  <si>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</si>
  <si>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</si>
  <si>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</si>
  <si>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>wynagrodzeń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</si>
  <si>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</si>
  <si>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</si>
  <si>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</si>
  <si>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</si>
  <si>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</si>
  <si>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</si>
  <si>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</si>
  <si>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</si>
  <si>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</si>
  <si>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</si>
  <si>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Wpłaty na Państwowy Fundusz Rehabilitacji Osób Niepełnospraw.</t>
  </si>
  <si>
    <t>Nagrody o caharkterze szczególnym niezaliczone do</t>
  </si>
  <si>
    <t>Obiekty sportowe</t>
  </si>
  <si>
    <t>Szkolenia pracowników niebędących członkami korpusu sł.cywil.</t>
  </si>
  <si>
    <t>Szkolenia pracowników niebędących członk. korpusu służb. cyw.</t>
  </si>
  <si>
    <t xml:space="preserve">Zasiłki i pomoc naturze oraz składki na </t>
  </si>
  <si>
    <t>92601</t>
  </si>
  <si>
    <t>Pomoc społeczna/zadania własne/</t>
  </si>
  <si>
    <t>Dotacja podmiotowa z budżetu dla niepublicznej</t>
  </si>
  <si>
    <t>jednostki systemu oświaty</t>
  </si>
  <si>
    <t>Zasiłki stałe</t>
  </si>
  <si>
    <t>Część rónoważąca subwencji ogólnej dla gmin</t>
  </si>
  <si>
    <t>Odsetki od samorzadowych papierów wartościowych</t>
  </si>
  <si>
    <t xml:space="preserve">lub zaciagniętych przez jednostkę samorzadu </t>
  </si>
  <si>
    <t>terytorialnego kredytów i pozyczek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</si>
  <si>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</si>
  <si>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</si>
  <si>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</si>
  <si>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</si>
  <si>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</si>
  <si>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 xml:space="preserve">Kary i odszkodowania wypłacwane na rzecz osób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</si>
  <si>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</si>
  <si>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</si>
  <si>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</si>
  <si>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</si>
  <si>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</si>
  <si>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</si>
  <si>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</si>
  <si>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</si>
  <si>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</si>
  <si>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</si>
  <si>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</si>
  <si>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</si>
  <si>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</si>
  <si>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</si>
  <si>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</si>
  <si>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</si>
  <si>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</si>
  <si>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</si>
  <si>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</si>
  <si>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 xml:space="preserve">Odsetki od dotacji oraz płatnosci: wykorzystanych </t>
  </si>
  <si>
    <t>Stołówki szkolne i przedszkolne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</si>
  <si>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</si>
  <si>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</si>
  <si>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</si>
  <si>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</si>
  <si>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</si>
  <si>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</si>
  <si>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</si>
  <si>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80104</t>
  </si>
  <si>
    <t>ustawy, pobranych nienależnie lub w nadmiernej wysok.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</si>
  <si>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</si>
  <si>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</si>
  <si>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</si>
  <si>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</si>
  <si>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</si>
  <si>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</si>
  <si>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</si>
  <si>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</si>
  <si>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 xml:space="preserve">Wpływy z tytułu odpłatnego nabycia prawa własności oraz </t>
  </si>
  <si>
    <t>prawa uzytkowania wieczystego nieruchomosci</t>
  </si>
  <si>
    <t>75421</t>
  </si>
  <si>
    <t>Zarzadzanie kryzysowe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</si>
  <si>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</si>
  <si>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</si>
  <si>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</si>
  <si>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</si>
  <si>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</si>
  <si>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</si>
  <si>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</si>
  <si>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85216</t>
  </si>
  <si>
    <t>Rodziny zastepcze</t>
  </si>
  <si>
    <t>Wspieranie rodziny</t>
  </si>
  <si>
    <t>Opłaty na rzecz budżetów jednostek samorządu terytorialnego</t>
  </si>
  <si>
    <t>150</t>
  </si>
  <si>
    <t>Przetworstwo przemysłowe</t>
  </si>
  <si>
    <t>15011</t>
  </si>
  <si>
    <t>Rozwój przedsiębiorczości</t>
  </si>
  <si>
    <t xml:space="preserve">Gospodarka odpadami  </t>
  </si>
  <si>
    <t>PRZETWÓRSTWO PRZEMYSŁOWE</t>
  </si>
  <si>
    <t>Rozwój przedsiebiorczości</t>
  </si>
  <si>
    <t xml:space="preserve">Różne wydatki na rzecz osób fizycznych </t>
  </si>
  <si>
    <t xml:space="preserve">Zakup usług przez jednostki samorzadu terytorialnego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</si>
  <si>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</si>
  <si>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</si>
  <si>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</si>
  <si>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</si>
  <si>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</si>
  <si>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</si>
  <si>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</si>
  <si>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</si>
  <si>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</si>
  <si>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</si>
  <si>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</si>
  <si>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</si>
  <si>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</si>
  <si>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</si>
  <si>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</si>
  <si>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</si>
  <si>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</si>
  <si>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</si>
  <si>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</si>
  <si>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</si>
  <si>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</si>
  <si>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Bezpieczeństwo publiczne i ochrona przeciwpożar.</t>
  </si>
  <si>
    <t>Dotacja celowa z budżetu na finansowanie lub dofinans.</t>
  </si>
  <si>
    <t>zadań zleconych do realizacji stowarzyszeniom</t>
  </si>
  <si>
    <t>Centrum Obsługi Inwerstora</t>
  </si>
  <si>
    <t>Wydział Strategii i Rozwoju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</si>
  <si>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</si>
  <si>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</si>
  <si>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</si>
  <si>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</si>
  <si>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</si>
  <si>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</si>
  <si>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</si>
  <si>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</si>
  <si>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630</t>
  </si>
  <si>
    <t>Turystyka</t>
  </si>
  <si>
    <t>63003</t>
  </si>
  <si>
    <t>Zadania w zakresie upowszechniania turystyki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</si>
  <si>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</si>
  <si>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</si>
  <si>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</si>
  <si>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</si>
  <si>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</si>
  <si>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</si>
  <si>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</si>
  <si>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 xml:space="preserve">Podatek od towarów i usług /VAT/ </t>
  </si>
  <si>
    <t>85205</t>
  </si>
  <si>
    <t>Zadania w zakresie przeciwdziałania przemocy w rodzinie</t>
  </si>
  <si>
    <t xml:space="preserve">Szkolenie pracowników niebędących człon. służby cywil. </t>
  </si>
  <si>
    <t>Nagrody konkursowe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</si>
  <si>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</si>
  <si>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</si>
  <si>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</si>
  <si>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</si>
  <si>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</si>
  <si>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</si>
  <si>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</si>
  <si>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Świadczenie wychowawcze /zlecone/</t>
  </si>
  <si>
    <t>Wspólna obsługa jednostek samorzadu terytorialnego</t>
  </si>
  <si>
    <t>Administracja publiczna</t>
  </si>
  <si>
    <t>RODZINA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</si>
  <si>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</si>
  <si>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</si>
  <si>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</si>
  <si>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</si>
  <si>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</si>
  <si>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85395</t>
  </si>
  <si>
    <t>85404</t>
  </si>
  <si>
    <t>Wczesne spomaganie rozwoju dziecka</t>
  </si>
  <si>
    <t>Pomoc materialna dla uczniów o charakterze socjalnym</t>
  </si>
  <si>
    <t>Wydatki osobowe nie zaliczone do wynagrodzeń</t>
  </si>
  <si>
    <t>85501</t>
  </si>
  <si>
    <t>85502</t>
  </si>
  <si>
    <t>85503</t>
  </si>
  <si>
    <t>Karta Dużej Rodziny</t>
  </si>
  <si>
    <t>85508</t>
  </si>
  <si>
    <t>Pomoc w zakresie dożywiania</t>
  </si>
  <si>
    <t xml:space="preserve">Opłaty na rzecz budżetów jednostek samorządu 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</si>
  <si>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</si>
  <si>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</si>
  <si>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</si>
  <si>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</si>
  <si>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</si>
  <si>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</si>
  <si>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</si>
  <si>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</si>
  <si>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</si>
  <si>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>80101</t>
  </si>
  <si>
    <t>Poostała działalność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</si>
  <si>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</si>
  <si>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</si>
  <si>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</si>
  <si>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</si>
  <si>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18 do</t>
  </si>
  <si>
    <t>Pomoc materialna dla uczniów o charakterze motywacyjnym</t>
  </si>
  <si>
    <t>ustawy, pobranych nienależnie lub w nadmiernej wysokości</t>
  </si>
  <si>
    <t>853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</si>
  <si>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</si>
  <si>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</si>
  <si>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</si>
  <si>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</si>
  <si>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</si>
  <si>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</si>
  <si>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</si>
  <si>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</si>
  <si>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</si>
  <si>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</si>
  <si>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</si>
  <si>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</si>
  <si>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</si>
  <si>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>Opłaty na rzecz budżetów jednostek sdamorzadu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</si>
  <si>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</si>
  <si>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</si>
  <si>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</si>
  <si>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>Koszty postepowania sądowego i prokuratorskiego</t>
  </si>
  <si>
    <t>Dotacje celowe z budzetu na finansowanie lub dofinansowanie kosztów</t>
  </si>
  <si>
    <t>Usługi opiekuńcze i specjalistyczne usługi opiekuńcz. - zadania zlecone</t>
  </si>
  <si>
    <t xml:space="preserve">nauki i metod pracy dla dzieci w przedszkolach, oddziałach 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</si>
  <si>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</si>
  <si>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</si>
  <si>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</si>
  <si>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Wpaty na PPK finansowane przez podmiot zatrudniajacy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</si>
  <si>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</si>
  <si>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</si>
  <si>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</si>
  <si>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</si>
  <si>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</si>
  <si>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</si>
  <si>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</si>
  <si>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 xml:space="preserve">Stanowiska ds. ochrony ludności i bezpieczeństwa </t>
  </si>
  <si>
    <t>80103</t>
  </si>
  <si>
    <t>Oddziały przeszkolne w szkołach podstawowych</t>
  </si>
  <si>
    <t>85516</t>
  </si>
  <si>
    <t>System opieki nad dziećmi w wielu do lat 3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</si>
  <si>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</si>
  <si>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</si>
  <si>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</si>
  <si>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</si>
  <si>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</si>
  <si>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</si>
  <si>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85416</t>
  </si>
  <si>
    <t>Pomoc materialna dla uczniów o charakterze</t>
  </si>
  <si>
    <t>motywacyjnym</t>
  </si>
  <si>
    <t>Koszty emisji samorządowych papierów wartościowych</t>
  </si>
  <si>
    <t>oraz inne opłaty i prowizje</t>
  </si>
  <si>
    <t>TRANSPORT I ŁĄCZNOŚĆ</t>
  </si>
  <si>
    <t>Pozostała działaność - Turkowski Klub Senior +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</si>
  <si>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</si>
  <si>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</si>
  <si>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</si>
  <si>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</si>
  <si>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</si>
  <si>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 xml:space="preserve">Środki z Funduszu Przeciwdziałania COVID-19 na finansowanie </t>
  </si>
  <si>
    <t>2460</t>
  </si>
  <si>
    <t xml:space="preserve">Środki otrzymane od pozostałych jednostek zaliczanych do sektora </t>
  </si>
  <si>
    <t>finansów publicznychna reliazacje zadań biezacych jednostek</t>
  </si>
  <si>
    <t>zaliczanych do sektora finansów publicznych</t>
  </si>
  <si>
    <t xml:space="preserve">Dotacja celowa z budżetu dla pozostałych jednostek zaliczanych </t>
  </si>
  <si>
    <t>do sektora finansów publicznych</t>
  </si>
  <si>
    <t>Plan wydatków na rok 2022</t>
  </si>
  <si>
    <t>Plan dotacji na 2022r.</t>
  </si>
  <si>
    <t>Plan wydatków na 2022r.</t>
  </si>
  <si>
    <t>Plan wydatków na 2022.</t>
  </si>
  <si>
    <t>Plan 2022r.</t>
  </si>
  <si>
    <t>Wynagrodzenie osobowe nauczycieli</t>
  </si>
  <si>
    <t>Dodatkowe wynagrodzenie roczne nauczycieli</t>
  </si>
  <si>
    <t>Wynagrodzenia osobowe nauczycieli</t>
  </si>
  <si>
    <t>Dodatkowe wynagrodzenia roczne nauczycieli</t>
  </si>
  <si>
    <t xml:space="preserve">Składki na Fundusz Pracy </t>
  </si>
  <si>
    <t>Zakup pomocy naukowych, dydaktycznych i książek</t>
  </si>
  <si>
    <t>Wpłaty na PPK finansowane przez podmiot zatrudniający</t>
  </si>
  <si>
    <t>odpisy na zakładowy fund. św. socj.</t>
  </si>
  <si>
    <t xml:space="preserve">Wynagrodzenia osobowe nauczycieli </t>
  </si>
  <si>
    <t>Dodatkow3e wynagrodzenia roczne nauczycieli</t>
  </si>
  <si>
    <t>Płatne parkowanie</t>
  </si>
  <si>
    <t>Gospodarka mieszkaniowym zasoben gminy</t>
  </si>
  <si>
    <t>6090</t>
  </si>
  <si>
    <t xml:space="preserve">lub dofinansowanie  kosztów realizacji inwestycji i zakupów </t>
  </si>
  <si>
    <t>0430</t>
  </si>
  <si>
    <t>Wpływy z opłaty targowej</t>
  </si>
  <si>
    <t>Wpływy z rożnych rozliczeń</t>
  </si>
  <si>
    <t>0270</t>
  </si>
  <si>
    <t>Wpływy z częsci opłaty za zezwolenie na sprzedaż napojów</t>
  </si>
  <si>
    <t>alkoholowych w obrocie hurtowym</t>
  </si>
  <si>
    <t>60019</t>
  </si>
  <si>
    <t>60020</t>
  </si>
  <si>
    <t>Funkcjonowanie przystanków komunikacyjnych</t>
  </si>
  <si>
    <t>70007</t>
  </si>
  <si>
    <t>Gospodarowanie mieszkaniowym zasobem gminy</t>
  </si>
  <si>
    <t>/lokale komunalne użytkowe/</t>
  </si>
  <si>
    <t>- Inkubator</t>
  </si>
  <si>
    <t>75404</t>
  </si>
  <si>
    <t>Komendy Wojewódzkie Policji</t>
  </si>
  <si>
    <t>Wpłaty jednostek na państwowy fundusz celowy</t>
  </si>
  <si>
    <t>do Zmiany Klimatu/</t>
  </si>
  <si>
    <t>inwestycyjnych zwiazanych z przeciwdziałaniem COVID-19</t>
  </si>
  <si>
    <t>-Czyste powietrze</t>
  </si>
  <si>
    <t>Dodatki  mieszkaniowe</t>
  </si>
  <si>
    <t>Dodatki mieszkaniowe - dodatek energetyczny</t>
  </si>
  <si>
    <t>Ośrodki pomocy społecznej - zadanie zlecone</t>
  </si>
  <si>
    <t xml:space="preserve">Wpłaty jednostek na państwowy fundusz celowy na </t>
  </si>
  <si>
    <t>finansowanie i dofinansowanie zadań inwestycyjnych</t>
  </si>
  <si>
    <t xml:space="preserve">Dotacja celowa na pomoc finansową udzielaną między </t>
  </si>
  <si>
    <t>jednostkami samorzadu terytorialnego na dofinansowanie</t>
  </si>
  <si>
    <t>własnych zadań biezacych</t>
  </si>
  <si>
    <t>jednostek sektora finansów publicznych</t>
  </si>
  <si>
    <t xml:space="preserve">realizacji inwestycji i zakupów inwestycyjnych innych </t>
  </si>
  <si>
    <t>Dotacje celowe z budzetu na finansowanie lub dofinansowanie</t>
  </si>
  <si>
    <t xml:space="preserve">kosztów realizacji inwestycji i zakupów inwestycyjnych </t>
  </si>
  <si>
    <t>innych jednostek sektora finansów publicznych</t>
  </si>
  <si>
    <t>6350</t>
  </si>
  <si>
    <t xml:space="preserve">Środki otrzymane z państwowych funduszy celowwych na </t>
  </si>
  <si>
    <t>finansowanie lub dofinansowanie kosztów realizacji inwestycji</t>
  </si>
  <si>
    <t>i zakupów inwestycyjnych jednostek sektora finansów publicznych</t>
  </si>
  <si>
    <t xml:space="preserve">OCHRONA ZDROWIA </t>
  </si>
  <si>
    <t>Pozostała działaność</t>
  </si>
  <si>
    <t>2180</t>
  </si>
  <si>
    <t>lub dofinansowanie  realizacji zadań zwiazanych z przeciwdziałaniem</t>
  </si>
  <si>
    <t>COVID-19</t>
  </si>
  <si>
    <t>Pozostałe zadania zwiazane z gospodarką odpadami</t>
  </si>
  <si>
    <t xml:space="preserve">Pozostała działalność - Fundusz Przeciwdziałania </t>
  </si>
  <si>
    <t>Pozostała działaność - Korpus Wsparcia Seniorów /FP COVID-19/</t>
  </si>
  <si>
    <t>2020</t>
  </si>
  <si>
    <t xml:space="preserve">Dotacja celowa otrzymana z budżetu państwa na zadania bieżące </t>
  </si>
  <si>
    <t xml:space="preserve">realizowane przez gminę na podstawie porozumień z organami </t>
  </si>
  <si>
    <t>administracji rządowej</t>
  </si>
  <si>
    <t>Cmentarze - porozumnienie</t>
  </si>
  <si>
    <t>Pozostała działaność - Dodatek osłonowy</t>
  </si>
  <si>
    <t>Karta Dużej Rodziny - zadanie zlecone</t>
  </si>
  <si>
    <t>2700</t>
  </si>
  <si>
    <t xml:space="preserve">Środki na dofinansowanie własnych zadań bieżacych gmin, powiatów </t>
  </si>
  <si>
    <t>/zwiazków gmin, zwiazków powiatowo-gminnych, zwiazków powiatów)</t>
  </si>
  <si>
    <t>samorzadów województw, pozyskane z innych źródeł</t>
  </si>
  <si>
    <t>2057</t>
  </si>
  <si>
    <t>- Cyfrowa Gmina</t>
  </si>
  <si>
    <t>Pozostała działaność - Pomoc obywatelom Ukrainy</t>
  </si>
  <si>
    <t>Pozostała działaność - Pomoc obywatelom Ukrainy - zadania zlecone</t>
  </si>
  <si>
    <t>Pozostała działaność - Pomoc obywatelom Ukrainy - zadania własne</t>
  </si>
  <si>
    <t>01095</t>
  </si>
  <si>
    <t>Zadania zlecone - Środki z Funduszu Pomocy</t>
  </si>
  <si>
    <t>Świadczenie rodzinne dla obywateli Ukrainy</t>
  </si>
  <si>
    <t>- środki z Funduszu Pomocy</t>
  </si>
  <si>
    <t>Szkoły podstawowe - Pomoc obywatelom Ukrainy</t>
  </si>
  <si>
    <t>Przedszkola - Pomoc obywatelom Ukrainy</t>
  </si>
  <si>
    <t>Usuwanie skutków klęsk żywiołowych</t>
  </si>
  <si>
    <t xml:space="preserve">Pozostała działalność /Miejski Plan Adaptacji </t>
  </si>
  <si>
    <t>Urzędy wojewódzkie - Fundusz Pomocy</t>
  </si>
  <si>
    <t>Usuwania skutków klęsk żywiołowych</t>
  </si>
  <si>
    <t>Wpływy z odsetek od nieterminowych wpłat z tytułu podatków i opłat</t>
  </si>
  <si>
    <t>Szkoły podstwowe</t>
  </si>
  <si>
    <t>POZOSTAŁE ZADANIA W ZAKRESIE POLITYKI SPOŁECZNEJ</t>
  </si>
  <si>
    <t>2710</t>
  </si>
  <si>
    <t>Dotacja celowa otrzymana z tytułu pomocy finansowej udzielanej</t>
  </si>
  <si>
    <t xml:space="preserve">miedzy jednostkami samorzadu terytorialnego na dofinansowanie </t>
  </si>
  <si>
    <t>0940</t>
  </si>
  <si>
    <t>Wpływy z rozliczeń/ zwrotów z lat ubiegłych</t>
  </si>
  <si>
    <t>6680</t>
  </si>
  <si>
    <t>Wpłaty ze środków finansowych z niewykorzystanych w terminie</t>
  </si>
  <si>
    <t>wydatków, które niewygasają z upływem roku bud zetowego</t>
  </si>
  <si>
    <t>O swietleniemulic, placów i dróg</t>
  </si>
  <si>
    <t>0950</t>
  </si>
  <si>
    <t>Wpływy z tytułu kar i odszkodowań wynikajacych z umów</t>
  </si>
  <si>
    <t xml:space="preserve">publicznych na realizacj e zadań bieżacych jednostek zaliczanych </t>
  </si>
  <si>
    <t xml:space="preserve">Zadania w zakresie przeciwdziałania przemocy w rodzinie - </t>
  </si>
  <si>
    <t>"Przemoc zabiera moc"</t>
  </si>
  <si>
    <t>Pozostała działalność - Upowszechnianie wiedzy</t>
  </si>
  <si>
    <t xml:space="preserve">ekologicznej i przyrodniczej poprzez organizację </t>
  </si>
  <si>
    <t>konkursów i warsztatów dla dzieci i młodzieży</t>
  </si>
  <si>
    <t>z terenu miasta Turku</t>
  </si>
  <si>
    <t>Wydatki inwestycujne jednostek budżetowych</t>
  </si>
  <si>
    <t>60095</t>
  </si>
  <si>
    <t xml:space="preserve">Zapewnienie uczniom prawa do bezpłatnego dostępu do </t>
  </si>
  <si>
    <t>ćwiczeniowych</t>
  </si>
  <si>
    <t xml:space="preserve">podręcznikw, matertiałów edukacyjnych lub materiałów </t>
  </si>
  <si>
    <t>80153</t>
  </si>
  <si>
    <t>materiałów ćwiczeniowych</t>
  </si>
  <si>
    <t xml:space="preserve">podreczników, materiałów edukacyjnych lub </t>
  </si>
  <si>
    <t>2100</t>
  </si>
  <si>
    <t xml:space="preserve">Środki z Funduszu Pomocy na finansowanie lub dofinansowanie  </t>
  </si>
  <si>
    <t>zadań bieżacych w zakresie pomocy obywatelom Ukrainy</t>
  </si>
  <si>
    <t xml:space="preserve">Składki i inne pochodne od wynagrodzeń pracowników wypłaconych </t>
  </si>
  <si>
    <t>w zwiazku z pomocą obywatelom Ukrainy</t>
  </si>
  <si>
    <t xml:space="preserve">Wynagrodzenia nauczycieli wypłacane w zwiazku z pomoca obywatelom </t>
  </si>
  <si>
    <t>Ukrainy</t>
  </si>
  <si>
    <t>Zakup towarów / w szczególności materiałów,leków, żywności/ w zwiazku</t>
  </si>
  <si>
    <t>z pomoca obywatelom Ukrainy</t>
  </si>
  <si>
    <t>Zakup usłaug zwiazanych z pomoca obywatelom Ukrainy</t>
  </si>
  <si>
    <t xml:space="preserve">Świadczenia społeczne wypłacane obywatelom Ukrainy przebywajacym na </t>
  </si>
  <si>
    <t>terytorium RP</t>
  </si>
  <si>
    <t>przebywajacym na terytorium RP</t>
  </si>
  <si>
    <t xml:space="preserve">Świadczenia społeczne wypłacane obywatelom Ukrainy </t>
  </si>
  <si>
    <t xml:space="preserve">Wynagrodzenia i uposażenia wypłacane w zwiazku z pomocą obywatelom  </t>
  </si>
  <si>
    <t>wypłacanych w zwiazku z pomocą obywatelom Ukrainy</t>
  </si>
  <si>
    <t xml:space="preserve">Składki i inne pochodne od wynagrodzeń pracowników  </t>
  </si>
  <si>
    <t>pomocą obywatelom  Ukrainy</t>
  </si>
  <si>
    <t xml:space="preserve">Wynagrodzenia i uposażenia wypłacane w zwiazku z  </t>
  </si>
  <si>
    <t>wypłaconych w zwiazku z pomocą obywatelom Ukrainy</t>
  </si>
  <si>
    <t xml:space="preserve">Składki i inne pochodne od wynagrodzeń pracowników </t>
  </si>
  <si>
    <t>Zasiłki i pomoc naturze oraz składki na ubezpieczenia emerytalne</t>
  </si>
  <si>
    <t>i rentowe - Pomoc obywatelom Ukrainy - zadania własne</t>
  </si>
  <si>
    <t>na terytorium RP</t>
  </si>
  <si>
    <t xml:space="preserve">Świadczenia społeczne wypłacane obywatelom Ukrainy przebywajacym </t>
  </si>
  <si>
    <t>Edukacyjna opieka wychowawcza - Fundusz Pomocy</t>
  </si>
  <si>
    <t>6290</t>
  </si>
  <si>
    <t xml:space="preserve">Środki na dofinansowanie własnych inwestycji gmin, powiatów </t>
  </si>
  <si>
    <t xml:space="preserve">/związków gmin, związków powiatowo-gminnych, zwiazków </t>
  </si>
  <si>
    <t>powiatów/, samorzadów województw, pozyskane z innych źródeł</t>
  </si>
  <si>
    <t>Wpływy do rozliczenia</t>
  </si>
  <si>
    <t>6100</t>
  </si>
  <si>
    <t>Dofinansowanie ze środków Rządowego Funduszu Inwestycji</t>
  </si>
  <si>
    <t>Lokalnych</t>
  </si>
  <si>
    <t>Pozostała działaność - Dodatek węglowy</t>
  </si>
  <si>
    <t>Wydatki na zadania inwestycyjne realizowane ze środków otrzymanych</t>
  </si>
  <si>
    <t>z Rządowego Funduszu Inwestycji Lokalnych</t>
  </si>
  <si>
    <t>do Zarządzenia Nr 139/22</t>
  </si>
  <si>
    <t>z dnia 26.09.2022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</si>
</sst>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0" fillId="0" borderId="14" xfId="0" applyFill="1" applyBorder="1" applyAlignment="1">
      <alignment/>
    </xf>
    <xf numFmtId="4" fontId="5" fillId="0" borderId="0" xfId="0" applyNumberFormat="1" applyFont="1" applyAlignment="1">
      <alignment/>
    </xf>
    <xf numFmtId="4" fontId="5" fillId="0" borderId="14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9"/>
  <sheetViews>
    <sheetView zoomScale="142" zoomScaleNormal="142" workbookViewId="0" topLeftCell="A1084">
      <selection activeCell="A635" sqref="A635:IV654"/>
    </sheetView>
  </sheetViews>
  <sheetFormatPr defaultColWidth="9.00390625" defaultRowHeight="12.75"/>
  <cols>
    <col min="1" max="1" width="4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74" customWidth="1"/>
    <col min="6" max="6" width="6.625" style="0" customWidth="1"/>
    <col min="8" max="8" width="11.75390625" style="0" bestFit="1" customWidth="1"/>
  </cols>
  <sheetData>
    <row r="1" ht="12.75">
      <c r="E1" s="74" t="s">
        <v>161</v>
      </c>
    </row>
    <row r="2" spans="4:5" ht="12.75">
      <c r="D2" s="7" t="s">
        <v>539</v>
      </c>
      <c r="E2" s="74" t="s">
        <v>694</v>
      </c>
    </row>
    <row r="3" spans="4:5" ht="12.75">
      <c r="D3" s="6" t="s">
        <v>4</v>
      </c>
      <c r="E3" s="74" t="s">
        <v>181</v>
      </c>
    </row>
    <row r="4" spans="4:5" ht="12.75">
      <c r="D4" s="6"/>
      <c r="E4" s="75" t="s">
        <v>695</v>
      </c>
    </row>
    <row r="5" spans="1:5" ht="12.75">
      <c r="A5" s="1" t="s">
        <v>0</v>
      </c>
      <c r="B5" s="1" t="s">
        <v>5</v>
      </c>
      <c r="C5" s="1" t="s">
        <v>6</v>
      </c>
      <c r="D5" s="1" t="s">
        <v>7</v>
      </c>
      <c r="E5" s="77" t="s">
        <v>146</v>
      </c>
    </row>
    <row r="6" spans="1:5" ht="12.75">
      <c r="A6" s="7">
        <v>801</v>
      </c>
      <c r="B6" s="7"/>
      <c r="C6" s="7"/>
      <c r="D6" s="5" t="s">
        <v>12</v>
      </c>
      <c r="E6" s="87">
        <f>SUM(E7+E58+E63+E75+E44+E31+E89)</f>
        <v>8550116.020000001</v>
      </c>
    </row>
    <row r="7" spans="1:5" s="5" customFormat="1" ht="12.75">
      <c r="A7" s="7"/>
      <c r="B7" s="7">
        <v>80101</v>
      </c>
      <c r="C7" s="7"/>
      <c r="D7" s="5" t="s">
        <v>2</v>
      </c>
      <c r="E7" s="87">
        <f>SUM(E8:E29)</f>
        <v>7013795.69</v>
      </c>
    </row>
    <row r="8" spans="3:8" ht="12.75">
      <c r="C8" s="6">
        <v>3020</v>
      </c>
      <c r="D8" t="s">
        <v>46</v>
      </c>
      <c r="E8" s="74">
        <v>90688</v>
      </c>
      <c r="H8" s="74"/>
    </row>
    <row r="9" spans="3:8" ht="12.75">
      <c r="C9" s="6">
        <v>4010</v>
      </c>
      <c r="D9" t="s">
        <v>47</v>
      </c>
      <c r="E9" s="74">
        <v>844238</v>
      </c>
      <c r="H9" s="74"/>
    </row>
    <row r="10" spans="3:8" ht="12.75">
      <c r="C10" s="6">
        <v>4040</v>
      </c>
      <c r="D10" t="s">
        <v>48</v>
      </c>
      <c r="E10" s="74">
        <v>61760</v>
      </c>
      <c r="H10" s="74"/>
    </row>
    <row r="11" spans="3:8" ht="12.75">
      <c r="C11" s="6">
        <v>4110</v>
      </c>
      <c r="D11" t="s">
        <v>49</v>
      </c>
      <c r="E11" s="74">
        <v>971984.4</v>
      </c>
      <c r="H11" s="74"/>
    </row>
    <row r="12" spans="3:8" ht="12.75">
      <c r="C12" s="6">
        <v>4120</v>
      </c>
      <c r="D12" t="s">
        <v>514</v>
      </c>
      <c r="E12" s="74">
        <v>138543</v>
      </c>
      <c r="H12" s="74"/>
    </row>
    <row r="13" spans="3:8" ht="12.75">
      <c r="C13" s="6">
        <v>4170</v>
      </c>
      <c r="D13" t="s">
        <v>240</v>
      </c>
      <c r="E13" s="74">
        <v>32100</v>
      </c>
      <c r="H13" s="74"/>
    </row>
    <row r="14" spans="3:8" ht="12.75">
      <c r="C14" s="6">
        <v>4210</v>
      </c>
      <c r="D14" t="s">
        <v>52</v>
      </c>
      <c r="E14" s="74">
        <v>51000</v>
      </c>
      <c r="H14" s="74"/>
    </row>
    <row r="15" spans="3:5" ht="12.75">
      <c r="C15" s="6">
        <v>4240</v>
      </c>
      <c r="D15" t="s">
        <v>418</v>
      </c>
      <c r="E15" s="74">
        <v>37000</v>
      </c>
    </row>
    <row r="16" spans="3:5" ht="12.75">
      <c r="C16" s="6">
        <v>4260</v>
      </c>
      <c r="D16" t="s">
        <v>53</v>
      </c>
      <c r="E16" s="74">
        <v>270000</v>
      </c>
    </row>
    <row r="17" spans="3:5" ht="12.75">
      <c r="C17" s="6">
        <v>4270</v>
      </c>
      <c r="D17" t="s">
        <v>54</v>
      </c>
      <c r="E17" s="74">
        <v>24000</v>
      </c>
    </row>
    <row r="18" spans="3:5" ht="12.75">
      <c r="C18" s="6">
        <v>4280</v>
      </c>
      <c r="D18" t="s">
        <v>262</v>
      </c>
      <c r="E18" s="74">
        <v>6000</v>
      </c>
    </row>
    <row r="19" spans="3:5" ht="12.75">
      <c r="C19" s="6">
        <v>4300</v>
      </c>
      <c r="D19" t="s">
        <v>55</v>
      </c>
      <c r="E19" s="74">
        <v>110000</v>
      </c>
    </row>
    <row r="20" spans="3:5" ht="12.75">
      <c r="C20" s="6">
        <v>4360</v>
      </c>
      <c r="D20" t="s">
        <v>332</v>
      </c>
      <c r="E20" s="74">
        <v>15000</v>
      </c>
    </row>
    <row r="21" spans="3:5" ht="12.75">
      <c r="C21" s="6">
        <v>4410</v>
      </c>
      <c r="D21" t="s">
        <v>56</v>
      </c>
      <c r="E21" s="74">
        <v>3600</v>
      </c>
    </row>
    <row r="22" spans="3:5" ht="12.75">
      <c r="C22" s="6">
        <v>4430</v>
      </c>
      <c r="D22" t="s">
        <v>57</v>
      </c>
      <c r="E22" s="74">
        <v>8000</v>
      </c>
    </row>
    <row r="23" spans="3:5" ht="12.75">
      <c r="C23" s="6">
        <v>4440</v>
      </c>
      <c r="D23" t="s">
        <v>58</v>
      </c>
      <c r="E23" s="74">
        <v>221472</v>
      </c>
    </row>
    <row r="24" spans="3:5" ht="12.75">
      <c r="C24" s="6">
        <v>4700</v>
      </c>
      <c r="D24" t="s">
        <v>301</v>
      </c>
      <c r="E24" s="74">
        <v>2000</v>
      </c>
    </row>
    <row r="25" spans="3:5" ht="12.75">
      <c r="C25" s="6">
        <v>4710</v>
      </c>
      <c r="D25" t="s">
        <v>501</v>
      </c>
      <c r="E25" s="74">
        <v>12090</v>
      </c>
    </row>
    <row r="26" spans="3:5" ht="12.75">
      <c r="C26" s="6">
        <v>4790</v>
      </c>
      <c r="D26" t="s">
        <v>544</v>
      </c>
      <c r="E26" s="74">
        <v>3653735</v>
      </c>
    </row>
    <row r="27" spans="3:5" ht="12.75">
      <c r="C27" s="6">
        <v>4800</v>
      </c>
      <c r="D27" t="s">
        <v>545</v>
      </c>
      <c r="E27" s="74">
        <v>326240</v>
      </c>
    </row>
    <row r="28" spans="3:5" ht="12.75">
      <c r="C28" s="6">
        <v>6050</v>
      </c>
      <c r="D28" t="s">
        <v>649</v>
      </c>
      <c r="E28" s="74">
        <v>67000</v>
      </c>
    </row>
    <row r="29" spans="3:5" ht="12.75">
      <c r="C29" s="6">
        <v>6060</v>
      </c>
      <c r="D29" t="s">
        <v>82</v>
      </c>
      <c r="E29" s="74">
        <v>67345.29</v>
      </c>
    </row>
    <row r="31" spans="2:5" ht="12.75">
      <c r="B31" s="7">
        <v>80101</v>
      </c>
      <c r="C31" s="7"/>
      <c r="D31" s="5" t="s">
        <v>622</v>
      </c>
      <c r="E31" s="88">
        <f>SUM(E33:E41)</f>
        <v>311566.6</v>
      </c>
    </row>
    <row r="32" spans="2:4" ht="12.75">
      <c r="B32" s="7"/>
      <c r="C32" s="7"/>
      <c r="D32" s="140" t="s">
        <v>621</v>
      </c>
    </row>
    <row r="33" spans="2:5" ht="12.75">
      <c r="B33" s="7"/>
      <c r="C33" s="6">
        <v>4790</v>
      </c>
      <c r="D33" t="s">
        <v>544</v>
      </c>
      <c r="E33" s="74">
        <v>0</v>
      </c>
    </row>
    <row r="34" spans="2:5" ht="12.75">
      <c r="B34" s="7"/>
      <c r="C34" s="6">
        <v>4110</v>
      </c>
      <c r="D34" t="s">
        <v>49</v>
      </c>
      <c r="E34" s="74">
        <v>0</v>
      </c>
    </row>
    <row r="35" spans="2:5" ht="12.75">
      <c r="B35" s="7"/>
      <c r="C35" s="6">
        <v>4120</v>
      </c>
      <c r="D35" t="s">
        <v>548</v>
      </c>
      <c r="E35" s="74">
        <v>0</v>
      </c>
    </row>
    <row r="36" spans="2:5" ht="12.75">
      <c r="B36" s="7"/>
      <c r="C36" s="6">
        <v>4240</v>
      </c>
      <c r="D36" t="s">
        <v>549</v>
      </c>
      <c r="E36" s="74">
        <v>0</v>
      </c>
    </row>
    <row r="37" spans="2:5" ht="12.75">
      <c r="B37" s="7"/>
      <c r="C37" s="6">
        <v>4350</v>
      </c>
      <c r="D37" s="115" t="s">
        <v>664</v>
      </c>
      <c r="E37" s="74">
        <v>1534.94</v>
      </c>
    </row>
    <row r="38" spans="2:4" ht="12.75">
      <c r="B38" s="7"/>
      <c r="D38" s="115" t="s">
        <v>665</v>
      </c>
    </row>
    <row r="39" spans="2:5" ht="12.75">
      <c r="B39" s="7"/>
      <c r="C39" s="6">
        <v>4750</v>
      </c>
      <c r="D39" s="115" t="s">
        <v>662</v>
      </c>
      <c r="E39" s="74">
        <v>259149.63</v>
      </c>
    </row>
    <row r="40" spans="2:4" ht="12.75">
      <c r="B40" s="7"/>
      <c r="D40" s="115" t="s">
        <v>663</v>
      </c>
    </row>
    <row r="41" spans="2:5" ht="12.75">
      <c r="B41" s="7"/>
      <c r="C41" s="6">
        <v>4850</v>
      </c>
      <c r="D41" s="115" t="s">
        <v>660</v>
      </c>
      <c r="E41" s="74">
        <v>50882.03</v>
      </c>
    </row>
    <row r="42" spans="2:4" ht="12.75">
      <c r="B42" s="7"/>
      <c r="D42" s="115" t="s">
        <v>661</v>
      </c>
    </row>
    <row r="43" ht="12.75">
      <c r="E43" s="74"/>
    </row>
    <row r="44" spans="2:5" ht="12.75">
      <c r="B44" s="57">
        <v>80107</v>
      </c>
      <c r="C44" s="57"/>
      <c r="D44" s="56" t="s">
        <v>60</v>
      </c>
      <c r="E44" s="88">
        <f>SUM(E45:E56)</f>
        <v>344675</v>
      </c>
    </row>
    <row r="45" spans="2:5" ht="12.75">
      <c r="B45" s="6"/>
      <c r="C45" s="6">
        <v>3020</v>
      </c>
      <c r="D45" t="s">
        <v>46</v>
      </c>
      <c r="E45" s="74">
        <v>23752</v>
      </c>
    </row>
    <row r="46" spans="2:5" ht="12.75">
      <c r="B46" s="6"/>
      <c r="C46" s="6">
        <v>4110</v>
      </c>
      <c r="D46" t="s">
        <v>49</v>
      </c>
      <c r="E46" s="74">
        <v>42303</v>
      </c>
    </row>
    <row r="47" spans="2:5" ht="12.75">
      <c r="B47" s="6"/>
      <c r="C47" s="6">
        <v>4120</v>
      </c>
      <c r="D47" t="s">
        <v>548</v>
      </c>
      <c r="E47" s="74">
        <v>6030</v>
      </c>
    </row>
    <row r="48" spans="2:5" ht="12.75">
      <c r="B48" s="6"/>
      <c r="C48" s="6">
        <v>4210</v>
      </c>
      <c r="D48" t="s">
        <v>52</v>
      </c>
      <c r="E48" s="74">
        <v>4800</v>
      </c>
    </row>
    <row r="49" spans="2:5" ht="12.75">
      <c r="B49" s="6"/>
      <c r="C49" s="6">
        <v>4240</v>
      </c>
      <c r="D49" t="s">
        <v>549</v>
      </c>
      <c r="E49" s="74">
        <v>2000</v>
      </c>
    </row>
    <row r="50" spans="2:5" ht="12.75">
      <c r="B50" s="6"/>
      <c r="C50" s="6">
        <v>4260</v>
      </c>
      <c r="D50" t="s">
        <v>53</v>
      </c>
      <c r="E50" s="74">
        <v>30000</v>
      </c>
    </row>
    <row r="51" spans="2:5" ht="12.75">
      <c r="B51" s="6"/>
      <c r="C51" s="6">
        <v>4270</v>
      </c>
      <c r="D51" t="s">
        <v>54</v>
      </c>
      <c r="E51" s="74">
        <v>800</v>
      </c>
    </row>
    <row r="52" spans="2:5" ht="12.75">
      <c r="B52" s="6"/>
      <c r="C52" s="6">
        <v>4300</v>
      </c>
      <c r="D52" t="s">
        <v>55</v>
      </c>
      <c r="E52" s="74">
        <v>1200</v>
      </c>
    </row>
    <row r="53" spans="2:5" ht="12.75">
      <c r="B53" s="6"/>
      <c r="C53" s="6">
        <v>4440</v>
      </c>
      <c r="D53" t="s">
        <v>58</v>
      </c>
      <c r="E53" s="74">
        <v>12260</v>
      </c>
    </row>
    <row r="54" spans="2:5" ht="12.75">
      <c r="B54" s="6"/>
      <c r="C54" s="6">
        <v>4710</v>
      </c>
      <c r="D54" t="s">
        <v>550</v>
      </c>
      <c r="E54" s="74">
        <v>1000</v>
      </c>
    </row>
    <row r="55" spans="2:5" ht="12.75">
      <c r="B55" s="6"/>
      <c r="C55" s="6">
        <v>4790</v>
      </c>
      <c r="D55" t="s">
        <v>546</v>
      </c>
      <c r="E55" s="74">
        <v>201147</v>
      </c>
    </row>
    <row r="56" spans="2:5" ht="12.75">
      <c r="B56" s="6"/>
      <c r="C56" s="6">
        <v>4800</v>
      </c>
      <c r="D56" t="s">
        <v>547</v>
      </c>
      <c r="E56" s="74">
        <v>19383</v>
      </c>
    </row>
    <row r="57" ht="12.75">
      <c r="E57" s="74"/>
    </row>
    <row r="58" spans="2:5" ht="12.75">
      <c r="B58" s="7">
        <v>80146</v>
      </c>
      <c r="C58" s="7"/>
      <c r="D58" s="5" t="s">
        <v>174</v>
      </c>
      <c r="E58" s="87">
        <f>SUM(E59:E62)</f>
        <v>31814</v>
      </c>
    </row>
    <row r="59" spans="2:5" ht="12.75">
      <c r="B59" s="7"/>
      <c r="C59" s="6">
        <v>4210</v>
      </c>
      <c r="D59" t="s">
        <v>52</v>
      </c>
      <c r="E59" s="107">
        <v>6000</v>
      </c>
    </row>
    <row r="60" spans="2:5" ht="12.75">
      <c r="B60" s="7"/>
      <c r="C60" s="6">
        <v>4300</v>
      </c>
      <c r="D60" t="s">
        <v>55</v>
      </c>
      <c r="E60" s="107">
        <v>4690</v>
      </c>
    </row>
    <row r="61" spans="2:5" ht="12.75">
      <c r="B61" s="6"/>
      <c r="C61" s="6">
        <v>4410</v>
      </c>
      <c r="D61" t="s">
        <v>56</v>
      </c>
      <c r="E61" s="74">
        <v>2124</v>
      </c>
    </row>
    <row r="62" spans="2:5" ht="12.75">
      <c r="B62" s="6"/>
      <c r="C62" s="6">
        <v>4700</v>
      </c>
      <c r="D62" t="s">
        <v>301</v>
      </c>
      <c r="E62" s="74">
        <v>19000</v>
      </c>
    </row>
    <row r="63" spans="2:5" ht="12.75">
      <c r="B63" s="57">
        <v>80148</v>
      </c>
      <c r="C63" s="57"/>
      <c r="D63" s="56" t="s">
        <v>338</v>
      </c>
      <c r="E63" s="88">
        <f>SUM(E64:E74)</f>
        <v>476417</v>
      </c>
    </row>
    <row r="64" spans="2:5" ht="12.75">
      <c r="B64" s="57"/>
      <c r="C64" s="6">
        <v>3020</v>
      </c>
      <c r="D64" t="s">
        <v>46</v>
      </c>
      <c r="E64" s="107">
        <v>8500</v>
      </c>
    </row>
    <row r="65" spans="2:5" ht="12.75">
      <c r="B65" s="6"/>
      <c r="C65" s="6">
        <v>4010</v>
      </c>
      <c r="D65" t="s">
        <v>47</v>
      </c>
      <c r="E65" s="107">
        <v>350104</v>
      </c>
    </row>
    <row r="66" spans="2:5" ht="12.75">
      <c r="B66" s="6"/>
      <c r="C66" s="6">
        <v>4040</v>
      </c>
      <c r="D66" t="s">
        <v>48</v>
      </c>
      <c r="E66" s="107">
        <v>24500</v>
      </c>
    </row>
    <row r="67" spans="2:5" ht="12.75">
      <c r="B67" s="6"/>
      <c r="C67" s="6">
        <v>4110</v>
      </c>
      <c r="D67" t="s">
        <v>49</v>
      </c>
      <c r="E67" s="107">
        <v>57304</v>
      </c>
    </row>
    <row r="68" spans="2:5" ht="12.75">
      <c r="B68" s="6"/>
      <c r="C68" s="6">
        <v>4120</v>
      </c>
      <c r="D68" t="s">
        <v>514</v>
      </c>
      <c r="E68" s="107">
        <v>8168</v>
      </c>
    </row>
    <row r="69" spans="2:5" ht="12.75">
      <c r="B69" s="6"/>
      <c r="C69" s="6">
        <v>4210</v>
      </c>
      <c r="D69" t="s">
        <v>52</v>
      </c>
      <c r="E69" s="107">
        <v>4800</v>
      </c>
    </row>
    <row r="70" spans="2:5" ht="12.75">
      <c r="B70" s="6"/>
      <c r="C70" s="6">
        <v>4260</v>
      </c>
      <c r="D70" t="s">
        <v>53</v>
      </c>
      <c r="E70" s="107">
        <v>8000</v>
      </c>
    </row>
    <row r="71" spans="2:5" ht="12.75">
      <c r="B71" s="6"/>
      <c r="C71" s="6">
        <v>4270</v>
      </c>
      <c r="D71" t="s">
        <v>54</v>
      </c>
      <c r="E71" s="107">
        <v>1200</v>
      </c>
    </row>
    <row r="72" spans="2:5" ht="12.75">
      <c r="B72" s="6"/>
      <c r="C72" s="6">
        <v>4300</v>
      </c>
      <c r="D72" t="s">
        <v>55</v>
      </c>
      <c r="E72" s="107">
        <v>1200</v>
      </c>
    </row>
    <row r="73" spans="2:5" ht="12.75">
      <c r="B73" s="6"/>
      <c r="C73" s="6">
        <v>4440</v>
      </c>
      <c r="D73" t="s">
        <v>58</v>
      </c>
      <c r="E73" s="107">
        <v>11641</v>
      </c>
    </row>
    <row r="74" spans="2:5" ht="12.75">
      <c r="B74" s="6"/>
      <c r="C74" s="6">
        <v>4710</v>
      </c>
      <c r="D74" t="s">
        <v>501</v>
      </c>
      <c r="E74" s="107">
        <v>1000</v>
      </c>
    </row>
    <row r="75" spans="2:5" ht="12.75">
      <c r="B75" s="57">
        <v>80150</v>
      </c>
      <c r="C75" s="57"/>
      <c r="D75" s="118" t="s">
        <v>419</v>
      </c>
      <c r="E75" s="88">
        <f>SUM(E79:E88)</f>
        <v>339564</v>
      </c>
    </row>
    <row r="76" spans="4:5" ht="12.75">
      <c r="D76" s="118" t="s">
        <v>422</v>
      </c>
      <c r="E76" s="74"/>
    </row>
    <row r="77" spans="4:5" ht="12.75">
      <c r="D77" s="118" t="s">
        <v>423</v>
      </c>
      <c r="E77" s="74"/>
    </row>
    <row r="78" spans="4:5" ht="12.75">
      <c r="D78" s="120" t="s">
        <v>424</v>
      </c>
      <c r="E78" s="74"/>
    </row>
    <row r="79" spans="2:5" ht="12.75">
      <c r="B79" s="6"/>
      <c r="C79" s="6">
        <v>3020</v>
      </c>
      <c r="D79" t="s">
        <v>46</v>
      </c>
      <c r="E79" s="74">
        <v>2190</v>
      </c>
    </row>
    <row r="80" spans="2:5" ht="12.75">
      <c r="B80" s="6"/>
      <c r="C80" s="6">
        <v>4110</v>
      </c>
      <c r="D80" t="s">
        <v>49</v>
      </c>
      <c r="E80" s="74">
        <v>43381</v>
      </c>
    </row>
    <row r="81" spans="3:5" ht="12.75">
      <c r="C81" s="6">
        <v>4120</v>
      </c>
      <c r="D81" t="s">
        <v>514</v>
      </c>
      <c r="E81" s="74">
        <v>6183</v>
      </c>
    </row>
    <row r="82" spans="3:5" ht="12.75">
      <c r="C82" s="6">
        <v>4210</v>
      </c>
      <c r="D82" t="s">
        <v>52</v>
      </c>
      <c r="E82" s="74">
        <v>6687</v>
      </c>
    </row>
    <row r="83" spans="3:5" ht="12.75">
      <c r="C83" s="6">
        <v>4240</v>
      </c>
      <c r="D83" t="s">
        <v>418</v>
      </c>
      <c r="E83" s="74">
        <v>2000</v>
      </c>
    </row>
    <row r="84" spans="3:5" ht="12.75">
      <c r="C84" s="6">
        <v>4270</v>
      </c>
      <c r="D84" t="s">
        <v>54</v>
      </c>
      <c r="E84" s="74">
        <v>1500</v>
      </c>
    </row>
    <row r="85" spans="3:5" ht="12.75">
      <c r="C85" s="6">
        <v>4440</v>
      </c>
      <c r="D85" t="s">
        <v>58</v>
      </c>
      <c r="E85" s="74">
        <v>11356</v>
      </c>
    </row>
    <row r="86" spans="3:5" ht="12.75">
      <c r="C86" s="6">
        <v>4710</v>
      </c>
      <c r="D86" t="s">
        <v>501</v>
      </c>
      <c r="E86" s="74">
        <v>1000</v>
      </c>
    </row>
    <row r="87" spans="3:5" ht="12.75">
      <c r="C87" s="6">
        <v>4790</v>
      </c>
      <c r="D87" t="s">
        <v>546</v>
      </c>
      <c r="E87" s="74">
        <v>243007</v>
      </c>
    </row>
    <row r="88" spans="3:5" ht="12.75">
      <c r="C88" s="6">
        <v>4800</v>
      </c>
      <c r="D88" t="s">
        <v>547</v>
      </c>
      <c r="E88" s="74">
        <v>22260</v>
      </c>
    </row>
    <row r="89" spans="2:5" ht="12.75">
      <c r="B89" s="53" t="s">
        <v>654</v>
      </c>
      <c r="C89" s="54"/>
      <c r="D89" s="65" t="s">
        <v>651</v>
      </c>
      <c r="E89" s="88">
        <f>E92</f>
        <v>32283.73</v>
      </c>
    </row>
    <row r="90" spans="2:4" ht="12.75">
      <c r="B90" s="53"/>
      <c r="C90" s="54"/>
      <c r="D90" s="65" t="s">
        <v>656</v>
      </c>
    </row>
    <row r="91" spans="2:4" ht="12.75">
      <c r="B91" s="53"/>
      <c r="C91" s="54"/>
      <c r="D91" s="65" t="s">
        <v>655</v>
      </c>
    </row>
    <row r="92" spans="3:5" ht="12.75">
      <c r="C92" s="6">
        <v>4240</v>
      </c>
      <c r="D92" t="s">
        <v>418</v>
      </c>
      <c r="E92" s="74">
        <v>32283.73</v>
      </c>
    </row>
    <row r="94" spans="1:5" ht="12.75">
      <c r="A94" s="7">
        <v>854</v>
      </c>
      <c r="B94" s="7"/>
      <c r="C94" s="7"/>
      <c r="D94" s="5" t="s">
        <v>59</v>
      </c>
      <c r="E94" s="87">
        <f>SUM(E95)</f>
        <v>157400</v>
      </c>
    </row>
    <row r="95" spans="1:5" s="56" customFormat="1" ht="12.75">
      <c r="A95" s="57"/>
      <c r="B95" s="57">
        <v>85416</v>
      </c>
      <c r="C95" s="57"/>
      <c r="D95" s="56" t="s">
        <v>474</v>
      </c>
      <c r="E95" s="88">
        <f>SUM(E96:E96)</f>
        <v>157400</v>
      </c>
    </row>
    <row r="96" spans="3:5" ht="12.75">
      <c r="C96" s="6">
        <v>3240</v>
      </c>
      <c r="D96" s="58" t="s">
        <v>239</v>
      </c>
      <c r="E96" s="74">
        <v>157400</v>
      </c>
    </row>
    <row r="97" ht="12.75">
      <c r="D97" s="58"/>
    </row>
    <row r="98" ht="12.75">
      <c r="D98" s="58"/>
    </row>
    <row r="99" ht="13.5" customHeight="1">
      <c r="D99" s="56"/>
    </row>
    <row r="100" ht="13.5" customHeight="1"/>
    <row r="101" ht="13.5" customHeight="1">
      <c r="D101" s="56"/>
    </row>
    <row r="102" ht="12.75">
      <c r="E102" s="74" t="s">
        <v>241</v>
      </c>
    </row>
    <row r="103" spans="4:5" ht="12.75">
      <c r="D103" s="7" t="s">
        <v>539</v>
      </c>
      <c r="E103" s="74" t="s">
        <v>694</v>
      </c>
    </row>
    <row r="104" spans="4:5" ht="12.75">
      <c r="D104" s="6" t="s">
        <v>9</v>
      </c>
      <c r="E104" s="74" t="s">
        <v>181</v>
      </c>
    </row>
    <row r="105" spans="4:5" ht="12.75">
      <c r="D105" s="6"/>
      <c r="E105" s="75" t="s">
        <v>695</v>
      </c>
    </row>
    <row r="106" spans="1:5" ht="12.75">
      <c r="A106" s="1" t="s">
        <v>0</v>
      </c>
      <c r="B106" s="1" t="s">
        <v>5</v>
      </c>
      <c r="C106" s="1" t="s">
        <v>6</v>
      </c>
      <c r="D106" s="1" t="s">
        <v>7</v>
      </c>
      <c r="E106" s="77" t="s">
        <v>146</v>
      </c>
    </row>
    <row r="107" spans="1:5" ht="12.75">
      <c r="A107" s="7">
        <v>801</v>
      </c>
      <c r="B107" s="7"/>
      <c r="C107" s="7"/>
      <c r="D107" s="5" t="s">
        <v>12</v>
      </c>
      <c r="E107" s="87">
        <f>+E131+E108+E141+E155+E160+E172+E184</f>
        <v>6603748.22</v>
      </c>
    </row>
    <row r="108" spans="1:5" s="5" customFormat="1" ht="12.75">
      <c r="A108" s="7"/>
      <c r="B108" s="7">
        <v>80101</v>
      </c>
      <c r="C108" s="7"/>
      <c r="D108" s="5" t="s">
        <v>2</v>
      </c>
      <c r="E108" s="87">
        <f>SUM(E109:E129)</f>
        <v>5362765.3</v>
      </c>
    </row>
    <row r="109" spans="3:5" ht="12.75">
      <c r="C109" s="6">
        <v>3020</v>
      </c>
      <c r="D109" t="s">
        <v>46</v>
      </c>
      <c r="E109" s="74">
        <v>35000</v>
      </c>
    </row>
    <row r="110" spans="3:5" ht="12.75">
      <c r="C110" s="6">
        <v>4010</v>
      </c>
      <c r="D110" t="s">
        <v>47</v>
      </c>
      <c r="E110" s="74">
        <v>443562</v>
      </c>
    </row>
    <row r="111" spans="3:5" ht="12.75">
      <c r="C111" s="6">
        <v>4040</v>
      </c>
      <c r="D111" t="s">
        <v>48</v>
      </c>
      <c r="E111" s="74">
        <v>27634</v>
      </c>
    </row>
    <row r="112" spans="3:5" ht="12.75">
      <c r="C112" s="6">
        <v>4110</v>
      </c>
      <c r="D112" t="s">
        <v>49</v>
      </c>
      <c r="E112" s="74">
        <v>788191.1</v>
      </c>
    </row>
    <row r="113" spans="3:5" ht="12.75">
      <c r="C113" s="6">
        <v>4120</v>
      </c>
      <c r="D113" t="s">
        <v>514</v>
      </c>
      <c r="E113" s="74">
        <v>112661</v>
      </c>
    </row>
    <row r="114" spans="3:5" ht="12.75">
      <c r="C114" s="6">
        <v>4170</v>
      </c>
      <c r="D114" t="s">
        <v>240</v>
      </c>
      <c r="E114" s="74">
        <v>15000</v>
      </c>
    </row>
    <row r="115" spans="3:5" ht="12.75">
      <c r="C115" s="6">
        <v>4210</v>
      </c>
      <c r="D115" t="s">
        <v>52</v>
      </c>
      <c r="E115" s="74">
        <v>40000</v>
      </c>
    </row>
    <row r="116" spans="3:5" ht="12.75">
      <c r="C116" s="6">
        <v>4240</v>
      </c>
      <c r="D116" t="s">
        <v>418</v>
      </c>
      <c r="E116" s="74">
        <v>16000</v>
      </c>
    </row>
    <row r="117" spans="3:5" ht="12.75">
      <c r="C117" s="6">
        <v>4260</v>
      </c>
      <c r="D117" t="s">
        <v>53</v>
      </c>
      <c r="E117" s="74">
        <v>199253</v>
      </c>
    </row>
    <row r="118" spans="3:5" ht="12.75">
      <c r="C118" s="6">
        <v>4270</v>
      </c>
      <c r="D118" t="s">
        <v>54</v>
      </c>
      <c r="E118" s="74">
        <v>12000</v>
      </c>
    </row>
    <row r="119" spans="3:5" ht="12.75">
      <c r="C119" s="6">
        <v>4280</v>
      </c>
      <c r="D119" t="s">
        <v>262</v>
      </c>
      <c r="E119" s="74">
        <v>3000</v>
      </c>
    </row>
    <row r="120" spans="3:5" ht="12.75">
      <c r="C120" s="6">
        <v>4300</v>
      </c>
      <c r="D120" t="s">
        <v>55</v>
      </c>
      <c r="E120" s="74">
        <v>60000</v>
      </c>
    </row>
    <row r="121" spans="3:5" ht="12.75">
      <c r="C121" s="6">
        <v>4360</v>
      </c>
      <c r="D121" t="s">
        <v>332</v>
      </c>
      <c r="E121" s="74">
        <v>9000</v>
      </c>
    </row>
    <row r="122" spans="3:5" ht="12.75">
      <c r="C122" s="6">
        <v>4410</v>
      </c>
      <c r="D122" t="s">
        <v>56</v>
      </c>
      <c r="E122" s="74">
        <v>1800</v>
      </c>
    </row>
    <row r="123" spans="3:5" ht="12.75">
      <c r="C123" s="6">
        <v>4430</v>
      </c>
      <c r="D123" t="s">
        <v>57</v>
      </c>
      <c r="E123" s="74">
        <v>5500</v>
      </c>
    </row>
    <row r="124" spans="3:5" ht="12.75">
      <c r="C124" s="6">
        <v>4440</v>
      </c>
      <c r="D124" t="s">
        <v>58</v>
      </c>
      <c r="E124" s="74">
        <v>170136</v>
      </c>
    </row>
    <row r="125" spans="3:5" ht="12.75">
      <c r="C125" s="6">
        <v>4700</v>
      </c>
      <c r="D125" t="s">
        <v>300</v>
      </c>
      <c r="E125" s="74">
        <v>1000</v>
      </c>
    </row>
    <row r="126" spans="1:5" ht="12.75">
      <c r="A126"/>
      <c r="C126" s="6">
        <v>4710</v>
      </c>
      <c r="D126" t="s">
        <v>501</v>
      </c>
      <c r="E126" s="74">
        <v>8000</v>
      </c>
    </row>
    <row r="127" spans="1:5" ht="12.75">
      <c r="A127"/>
      <c r="C127" s="6">
        <v>4790</v>
      </c>
      <c r="D127" t="s">
        <v>544</v>
      </c>
      <c r="E127" s="74">
        <v>3099290</v>
      </c>
    </row>
    <row r="128" spans="1:5" ht="12.75">
      <c r="A128"/>
      <c r="C128" s="50">
        <v>4800</v>
      </c>
      <c r="D128" s="12" t="s">
        <v>545</v>
      </c>
      <c r="E128" s="74">
        <v>255353</v>
      </c>
    </row>
    <row r="129" spans="1:5" ht="12.75">
      <c r="A129"/>
      <c r="C129" s="6">
        <v>6060</v>
      </c>
      <c r="D129" t="s">
        <v>82</v>
      </c>
      <c r="E129" s="74">
        <v>60385.2</v>
      </c>
    </row>
    <row r="130" ht="12.75">
      <c r="A130"/>
    </row>
    <row r="131" spans="1:5" ht="12.75">
      <c r="A131"/>
      <c r="B131" s="7">
        <v>80101</v>
      </c>
      <c r="C131" s="7"/>
      <c r="D131" s="5" t="s">
        <v>622</v>
      </c>
      <c r="E131" s="88">
        <f>SUM(E133:E138)</f>
        <v>245818.96</v>
      </c>
    </row>
    <row r="132" spans="1:4" ht="12.75">
      <c r="A132"/>
      <c r="B132" s="7"/>
      <c r="C132" s="7"/>
      <c r="D132" s="140" t="s">
        <v>621</v>
      </c>
    </row>
    <row r="133" spans="1:5" ht="12.75">
      <c r="A133"/>
      <c r="B133" s="7"/>
      <c r="C133" s="6">
        <v>4790</v>
      </c>
      <c r="D133" t="s">
        <v>544</v>
      </c>
      <c r="E133" s="74">
        <v>0</v>
      </c>
    </row>
    <row r="134" spans="1:5" ht="12.75">
      <c r="A134"/>
      <c r="B134" s="7"/>
      <c r="C134" s="6">
        <v>4110</v>
      </c>
      <c r="D134" t="s">
        <v>49</v>
      </c>
      <c r="E134" s="74">
        <v>0</v>
      </c>
    </row>
    <row r="135" spans="1:5" ht="12.75">
      <c r="A135"/>
      <c r="B135" s="7"/>
      <c r="C135" s="6">
        <v>4120</v>
      </c>
      <c r="D135" t="s">
        <v>548</v>
      </c>
      <c r="E135" s="74">
        <v>0</v>
      </c>
    </row>
    <row r="136" spans="1:5" ht="12.75">
      <c r="A136"/>
      <c r="B136" s="7"/>
      <c r="C136" s="6">
        <v>4750</v>
      </c>
      <c r="D136" s="115" t="s">
        <v>662</v>
      </c>
      <c r="E136" s="74">
        <v>205604.46</v>
      </c>
    </row>
    <row r="137" spans="1:4" ht="12.75">
      <c r="A137"/>
      <c r="B137" s="7"/>
      <c r="D137" s="115" t="s">
        <v>663</v>
      </c>
    </row>
    <row r="138" spans="1:5" ht="12.75">
      <c r="A138"/>
      <c r="B138" s="7"/>
      <c r="C138" s="6">
        <v>4850</v>
      </c>
      <c r="D138" s="115" t="s">
        <v>660</v>
      </c>
      <c r="E138" s="74">
        <v>40214.5</v>
      </c>
    </row>
    <row r="139" spans="1:4" ht="12.75">
      <c r="A139"/>
      <c r="B139" s="7"/>
      <c r="D139" s="115" t="s">
        <v>661</v>
      </c>
    </row>
    <row r="140" ht="12.75">
      <c r="A140"/>
    </row>
    <row r="141" spans="1:5" ht="12.75">
      <c r="A141"/>
      <c r="B141" s="57">
        <v>80107</v>
      </c>
      <c r="C141" s="57"/>
      <c r="D141" s="56" t="s">
        <v>60</v>
      </c>
      <c r="E141" s="88">
        <f>SUM(E142:E153)</f>
        <v>299957</v>
      </c>
    </row>
    <row r="142" spans="1:5" ht="12.75">
      <c r="A142"/>
      <c r="C142" s="6">
        <v>3020</v>
      </c>
      <c r="D142" t="s">
        <v>46</v>
      </c>
      <c r="E142" s="74">
        <v>580</v>
      </c>
    </row>
    <row r="143" spans="1:5" ht="12.75">
      <c r="A143"/>
      <c r="C143" s="6">
        <v>4110</v>
      </c>
      <c r="D143" t="s">
        <v>49</v>
      </c>
      <c r="E143" s="74">
        <v>36630</v>
      </c>
    </row>
    <row r="144" spans="1:5" ht="12.75">
      <c r="A144"/>
      <c r="C144" s="6">
        <v>4120</v>
      </c>
      <c r="D144" t="s">
        <v>548</v>
      </c>
      <c r="E144" s="74">
        <v>5220</v>
      </c>
    </row>
    <row r="145" spans="1:5" ht="12.75">
      <c r="A145"/>
      <c r="C145" s="6">
        <v>4210</v>
      </c>
      <c r="D145" t="s">
        <v>52</v>
      </c>
      <c r="E145" s="74">
        <v>2400</v>
      </c>
    </row>
    <row r="146" spans="1:5" ht="12.75">
      <c r="A146"/>
      <c r="C146" s="6">
        <v>4240</v>
      </c>
      <c r="D146" t="s">
        <v>549</v>
      </c>
      <c r="E146" s="74">
        <v>1000</v>
      </c>
    </row>
    <row r="147" spans="1:5" ht="12.75">
      <c r="A147"/>
      <c r="C147" s="6">
        <v>4260</v>
      </c>
      <c r="D147" t="s">
        <v>53</v>
      </c>
      <c r="E147" s="74">
        <v>15000</v>
      </c>
    </row>
    <row r="148" spans="1:5" ht="12.75">
      <c r="A148"/>
      <c r="C148" s="6">
        <v>4270</v>
      </c>
      <c r="D148" t="s">
        <v>54</v>
      </c>
      <c r="E148" s="74">
        <v>400</v>
      </c>
    </row>
    <row r="149" spans="1:5" ht="12.75">
      <c r="A149"/>
      <c r="C149" s="6">
        <v>4300</v>
      </c>
      <c r="D149" t="s">
        <v>55</v>
      </c>
      <c r="E149" s="74">
        <v>600</v>
      </c>
    </row>
    <row r="150" spans="1:5" ht="12.75">
      <c r="A150"/>
      <c r="C150" s="6">
        <v>4440</v>
      </c>
      <c r="D150" t="s">
        <v>58</v>
      </c>
      <c r="E150" s="74">
        <v>13399</v>
      </c>
    </row>
    <row r="151" spans="1:5" ht="12.75">
      <c r="A151"/>
      <c r="C151" s="6">
        <v>4710</v>
      </c>
      <c r="D151" t="s">
        <v>550</v>
      </c>
      <c r="E151" s="74">
        <v>500</v>
      </c>
    </row>
    <row r="152" spans="1:5" ht="12.75">
      <c r="A152"/>
      <c r="C152" s="6">
        <v>4790</v>
      </c>
      <c r="D152" t="s">
        <v>546</v>
      </c>
      <c r="E152" s="74">
        <v>211000</v>
      </c>
    </row>
    <row r="153" spans="1:5" ht="12.75">
      <c r="A153"/>
      <c r="C153" s="6">
        <v>4800</v>
      </c>
      <c r="D153" t="s">
        <v>547</v>
      </c>
      <c r="E153" s="74">
        <v>13228</v>
      </c>
    </row>
    <row r="154" spans="1:4" ht="12.75">
      <c r="A154"/>
      <c r="C154" s="50"/>
      <c r="D154" s="12"/>
    </row>
    <row r="155" spans="1:5" ht="12.75">
      <c r="A155"/>
      <c r="B155" s="7">
        <v>80146</v>
      </c>
      <c r="C155" s="7"/>
      <c r="D155" s="5" t="s">
        <v>174</v>
      </c>
      <c r="E155" s="87">
        <f>SUM(E156:E159)</f>
        <v>26427</v>
      </c>
    </row>
    <row r="156" spans="1:5" ht="12.75">
      <c r="A156"/>
      <c r="B156" s="7"/>
      <c r="C156" s="6">
        <v>4210</v>
      </c>
      <c r="D156" t="s">
        <v>52</v>
      </c>
      <c r="E156" s="90">
        <v>6000</v>
      </c>
    </row>
    <row r="157" spans="1:5" ht="12.75">
      <c r="A157"/>
      <c r="C157" s="6">
        <v>4300</v>
      </c>
      <c r="D157" t="s">
        <v>55</v>
      </c>
      <c r="E157" s="74">
        <v>3000</v>
      </c>
    </row>
    <row r="158" spans="1:5" ht="12.75">
      <c r="A158"/>
      <c r="C158" s="6">
        <v>4410</v>
      </c>
      <c r="D158" t="s">
        <v>56</v>
      </c>
      <c r="E158" s="74">
        <v>2304</v>
      </c>
    </row>
    <row r="159" spans="1:5" ht="12.75">
      <c r="A159"/>
      <c r="C159" s="6">
        <v>4700</v>
      </c>
      <c r="D159" t="s">
        <v>300</v>
      </c>
      <c r="E159" s="74">
        <v>15123</v>
      </c>
    </row>
    <row r="160" spans="1:5" ht="12.75">
      <c r="A160"/>
      <c r="B160" s="57">
        <v>80148</v>
      </c>
      <c r="C160" s="57"/>
      <c r="D160" s="56" t="s">
        <v>338</v>
      </c>
      <c r="E160" s="88">
        <f>SUM(E161:E171)</f>
        <v>386224</v>
      </c>
    </row>
    <row r="161" spans="1:5" ht="12.75">
      <c r="A161"/>
      <c r="B161" s="57"/>
      <c r="C161" s="6">
        <v>3020</v>
      </c>
      <c r="D161" t="s">
        <v>46</v>
      </c>
      <c r="E161" s="107">
        <v>3000</v>
      </c>
    </row>
    <row r="162" spans="1:5" ht="12.75">
      <c r="A162"/>
      <c r="C162" s="6">
        <v>4010</v>
      </c>
      <c r="D162" t="s">
        <v>47</v>
      </c>
      <c r="E162" s="74">
        <v>297560</v>
      </c>
    </row>
    <row r="163" spans="1:5" ht="12.75">
      <c r="A163"/>
      <c r="C163" s="6">
        <v>4040</v>
      </c>
      <c r="D163" t="s">
        <v>48</v>
      </c>
      <c r="E163" s="74">
        <v>18446</v>
      </c>
    </row>
    <row r="164" spans="1:5" ht="12.75">
      <c r="A164"/>
      <c r="C164" s="6">
        <v>4110</v>
      </c>
      <c r="D164" t="s">
        <v>49</v>
      </c>
      <c r="E164" s="74">
        <v>42780</v>
      </c>
    </row>
    <row r="165" spans="1:5" ht="12.75">
      <c r="A165"/>
      <c r="C165" s="6">
        <v>4120</v>
      </c>
      <c r="D165" t="s">
        <v>514</v>
      </c>
      <c r="E165" s="74">
        <v>6100</v>
      </c>
    </row>
    <row r="166" spans="1:5" ht="12.75">
      <c r="A166"/>
      <c r="C166" s="6">
        <v>4210</v>
      </c>
      <c r="D166" t="s">
        <v>52</v>
      </c>
      <c r="E166" s="74">
        <v>2400</v>
      </c>
    </row>
    <row r="167" spans="1:5" ht="12.75">
      <c r="A167"/>
      <c r="C167" s="6">
        <v>4260</v>
      </c>
      <c r="D167" t="s">
        <v>53</v>
      </c>
      <c r="E167" s="74">
        <v>4000</v>
      </c>
    </row>
    <row r="168" spans="1:5" ht="12.75">
      <c r="A168"/>
      <c r="C168" s="6">
        <v>4270</v>
      </c>
      <c r="D168" t="s">
        <v>54</v>
      </c>
      <c r="E168" s="74">
        <v>600</v>
      </c>
    </row>
    <row r="169" spans="1:5" ht="12.75">
      <c r="A169"/>
      <c r="C169" s="6">
        <v>4300</v>
      </c>
      <c r="D169" t="s">
        <v>55</v>
      </c>
      <c r="E169" s="74">
        <v>600</v>
      </c>
    </row>
    <row r="170" spans="1:5" ht="12.75">
      <c r="A170"/>
      <c r="C170" s="6">
        <v>4440</v>
      </c>
      <c r="D170" t="s">
        <v>58</v>
      </c>
      <c r="E170" s="74">
        <v>10238</v>
      </c>
    </row>
    <row r="171" spans="1:5" ht="12.75">
      <c r="A171"/>
      <c r="C171" s="6">
        <v>4710</v>
      </c>
      <c r="D171" t="s">
        <v>501</v>
      </c>
      <c r="E171" s="74">
        <v>500</v>
      </c>
    </row>
    <row r="172" spans="1:5" ht="12.75">
      <c r="A172"/>
      <c r="B172" s="57">
        <v>80150</v>
      </c>
      <c r="C172" s="57"/>
      <c r="D172" s="118" t="s">
        <v>419</v>
      </c>
      <c r="E172" s="88">
        <f>SUM(E176:E183)</f>
        <v>244044</v>
      </c>
    </row>
    <row r="173" spans="1:4" ht="12.75">
      <c r="A173"/>
      <c r="D173" s="118" t="s">
        <v>422</v>
      </c>
    </row>
    <row r="174" spans="1:4" ht="12.75">
      <c r="A174"/>
      <c r="D174" s="118" t="s">
        <v>423</v>
      </c>
    </row>
    <row r="175" spans="1:4" ht="12.75">
      <c r="A175"/>
      <c r="D175" s="120" t="s">
        <v>424</v>
      </c>
    </row>
    <row r="176" spans="1:5" ht="12.75">
      <c r="A176"/>
      <c r="C176" s="6">
        <v>3020</v>
      </c>
      <c r="D176" t="s">
        <v>46</v>
      </c>
      <c r="E176" s="74">
        <v>550</v>
      </c>
    </row>
    <row r="177" spans="3:5" ht="12.75">
      <c r="C177" s="6">
        <v>4110</v>
      </c>
      <c r="D177" t="s">
        <v>49</v>
      </c>
      <c r="E177" s="74">
        <v>32785</v>
      </c>
    </row>
    <row r="178" spans="3:5" ht="12.75">
      <c r="C178" s="6">
        <v>4120</v>
      </c>
      <c r="D178" t="s">
        <v>514</v>
      </c>
      <c r="E178" s="74">
        <v>4770</v>
      </c>
    </row>
    <row r="179" spans="3:5" ht="12.75">
      <c r="C179" s="6">
        <v>4240</v>
      </c>
      <c r="D179" t="s">
        <v>418</v>
      </c>
      <c r="E179" s="74">
        <v>1000</v>
      </c>
    </row>
    <row r="180" spans="3:5" ht="12.75">
      <c r="C180" s="6">
        <v>4440</v>
      </c>
      <c r="D180" t="s">
        <v>58</v>
      </c>
      <c r="E180" s="74">
        <v>10050</v>
      </c>
    </row>
    <row r="181" spans="3:5" ht="12.75">
      <c r="C181" s="6">
        <v>4710</v>
      </c>
      <c r="D181" t="s">
        <v>501</v>
      </c>
      <c r="E181" s="74">
        <v>500</v>
      </c>
    </row>
    <row r="182" spans="3:5" ht="12.75">
      <c r="C182" s="6">
        <v>4790</v>
      </c>
      <c r="D182" t="s">
        <v>546</v>
      </c>
      <c r="E182" s="74">
        <v>184469</v>
      </c>
    </row>
    <row r="183" spans="3:5" ht="12.75">
      <c r="C183" s="6">
        <v>4800</v>
      </c>
      <c r="D183" t="s">
        <v>547</v>
      </c>
      <c r="E183" s="74">
        <v>9920</v>
      </c>
    </row>
    <row r="184" spans="2:5" ht="12.75">
      <c r="B184" s="53" t="s">
        <v>654</v>
      </c>
      <c r="C184" s="54"/>
      <c r="D184" s="65" t="s">
        <v>651</v>
      </c>
      <c r="E184" s="88">
        <f>E187</f>
        <v>38511.96</v>
      </c>
    </row>
    <row r="185" spans="2:4" ht="12.75">
      <c r="B185" s="53"/>
      <c r="C185" s="54"/>
      <c r="D185" s="65" t="s">
        <v>656</v>
      </c>
    </row>
    <row r="186" spans="2:4" ht="12.75">
      <c r="B186" s="53"/>
      <c r="C186" s="54"/>
      <c r="D186" s="65" t="s">
        <v>655</v>
      </c>
    </row>
    <row r="187" spans="3:5" ht="12.75">
      <c r="C187" s="6">
        <v>4240</v>
      </c>
      <c r="D187" t="s">
        <v>418</v>
      </c>
      <c r="E187" s="74">
        <v>38511.96</v>
      </c>
    </row>
    <row r="189" spans="1:5" ht="12.75">
      <c r="A189" s="7">
        <v>854</v>
      </c>
      <c r="B189" s="7"/>
      <c r="C189" s="7"/>
      <c r="D189" s="5" t="s">
        <v>59</v>
      </c>
      <c r="E189" s="87">
        <f>SUM(E190)</f>
        <v>88600</v>
      </c>
    </row>
    <row r="190" spans="1:5" ht="12.75">
      <c r="A190"/>
      <c r="B190" s="57">
        <v>85416</v>
      </c>
      <c r="C190" s="57"/>
      <c r="D190" s="56" t="s">
        <v>474</v>
      </c>
      <c r="E190" s="88">
        <f>SUM(E191:E191)</f>
        <v>88600</v>
      </c>
    </row>
    <row r="191" spans="1:5" ht="12.75">
      <c r="A191"/>
      <c r="C191" s="6">
        <v>3240</v>
      </c>
      <c r="D191" s="58" t="s">
        <v>239</v>
      </c>
      <c r="E191" s="74">
        <v>88600</v>
      </c>
    </row>
    <row r="192" spans="1:4" ht="12.75">
      <c r="A192"/>
      <c r="D192" s="58"/>
    </row>
    <row r="193" spans="1:4" ht="12.75">
      <c r="A193"/>
      <c r="D193" s="58"/>
    </row>
    <row r="194" spans="1:4" ht="12.75">
      <c r="A194"/>
      <c r="D194" s="58"/>
    </row>
    <row r="195" spans="1:4" ht="12.75">
      <c r="A195"/>
      <c r="D195" s="58"/>
    </row>
    <row r="196" spans="1:4" ht="12.75">
      <c r="A196"/>
      <c r="D196" s="58"/>
    </row>
    <row r="197" spans="1:4" ht="12.75">
      <c r="A197"/>
      <c r="D197" s="58"/>
    </row>
    <row r="198" spans="1:4" ht="12.75">
      <c r="A198"/>
      <c r="D198" s="58"/>
    </row>
    <row r="199" spans="1:4" ht="12.75">
      <c r="A199"/>
      <c r="D199" s="58"/>
    </row>
    <row r="200" spans="1:4" ht="12.75">
      <c r="A200"/>
      <c r="D200" s="58"/>
    </row>
    <row r="201" ht="12.75">
      <c r="D201" s="58"/>
    </row>
    <row r="202" ht="12.75">
      <c r="D202" s="58"/>
    </row>
    <row r="203" ht="12.75">
      <c r="D203" s="58"/>
    </row>
    <row r="204" ht="12.75">
      <c r="D204" s="58"/>
    </row>
    <row r="206" ht="12.75">
      <c r="E206" s="74" t="s">
        <v>242</v>
      </c>
    </row>
    <row r="207" spans="4:5" ht="12.75">
      <c r="D207" s="7" t="s">
        <v>539</v>
      </c>
      <c r="E207" s="74" t="s">
        <v>694</v>
      </c>
    </row>
    <row r="208" spans="4:5" ht="12.75">
      <c r="D208" s="6" t="s">
        <v>10</v>
      </c>
      <c r="E208" s="74" t="s">
        <v>181</v>
      </c>
    </row>
    <row r="209" spans="4:5" ht="12.75">
      <c r="D209" s="6"/>
      <c r="E209" s="75" t="s">
        <v>695</v>
      </c>
    </row>
    <row r="210" spans="1:5" ht="12.75">
      <c r="A210" s="1" t="s">
        <v>0</v>
      </c>
      <c r="B210" s="1" t="s">
        <v>5</v>
      </c>
      <c r="C210" s="1" t="s">
        <v>6</v>
      </c>
      <c r="D210" s="1" t="s">
        <v>7</v>
      </c>
      <c r="E210" s="77" t="s">
        <v>8</v>
      </c>
    </row>
    <row r="211" spans="1:5" ht="12.75">
      <c r="A211" s="7">
        <v>801</v>
      </c>
      <c r="B211" s="7"/>
      <c r="C211" s="7"/>
      <c r="D211" s="5" t="s">
        <v>12</v>
      </c>
      <c r="E211" s="87">
        <f>SUM(E212+E266+E272+E284+E252+E237+E297)</f>
        <v>11631929.79</v>
      </c>
    </row>
    <row r="212" spans="1:5" s="5" customFormat="1" ht="12.75">
      <c r="A212" s="7"/>
      <c r="B212" s="7">
        <v>80101</v>
      </c>
      <c r="C212" s="7"/>
      <c r="D212" s="5" t="s">
        <v>2</v>
      </c>
      <c r="E212" s="87">
        <f>SUM(E213:E235)</f>
        <v>9641013.43</v>
      </c>
    </row>
    <row r="213" spans="3:5" ht="12.75">
      <c r="C213" s="6">
        <v>3020</v>
      </c>
      <c r="D213" t="s">
        <v>46</v>
      </c>
      <c r="E213" s="74">
        <v>146500</v>
      </c>
    </row>
    <row r="214" spans="3:5" ht="12.75">
      <c r="C214" s="6">
        <v>4010</v>
      </c>
      <c r="D214" t="s">
        <v>47</v>
      </c>
      <c r="E214" s="74">
        <v>932732</v>
      </c>
    </row>
    <row r="215" spans="3:5" ht="12.75">
      <c r="C215" s="6">
        <v>4040</v>
      </c>
      <c r="D215" t="s">
        <v>48</v>
      </c>
      <c r="E215" s="74">
        <v>66248</v>
      </c>
    </row>
    <row r="216" spans="3:5" ht="12.75">
      <c r="C216" s="6">
        <v>4110</v>
      </c>
      <c r="D216" t="s">
        <v>49</v>
      </c>
      <c r="E216" s="74">
        <v>1215891.4</v>
      </c>
    </row>
    <row r="217" spans="1:5" ht="12.75">
      <c r="A217"/>
      <c r="B217"/>
      <c r="C217" s="6">
        <v>4120</v>
      </c>
      <c r="D217" t="s">
        <v>514</v>
      </c>
      <c r="E217" s="74">
        <v>131122</v>
      </c>
    </row>
    <row r="218" spans="1:5" ht="12.75">
      <c r="A218"/>
      <c r="B218"/>
      <c r="C218" s="6">
        <v>4140</v>
      </c>
      <c r="D218" t="s">
        <v>297</v>
      </c>
      <c r="E218" s="74">
        <v>17000</v>
      </c>
    </row>
    <row r="219" spans="1:5" ht="12.75">
      <c r="A219"/>
      <c r="B219"/>
      <c r="C219" s="6">
        <v>4170</v>
      </c>
      <c r="D219" t="s">
        <v>240</v>
      </c>
      <c r="E219" s="74">
        <v>38500</v>
      </c>
    </row>
    <row r="220" spans="1:5" ht="12.75">
      <c r="A220"/>
      <c r="B220"/>
      <c r="C220" s="6">
        <v>4210</v>
      </c>
      <c r="D220" t="s">
        <v>52</v>
      </c>
      <c r="E220" s="74">
        <v>65000</v>
      </c>
    </row>
    <row r="221" spans="1:5" ht="12.75">
      <c r="A221"/>
      <c r="B221"/>
      <c r="C221" s="6">
        <v>4240</v>
      </c>
      <c r="D221" t="s">
        <v>418</v>
      </c>
      <c r="E221" s="74">
        <v>22000</v>
      </c>
    </row>
    <row r="222" spans="1:5" ht="12.75">
      <c r="A222"/>
      <c r="B222"/>
      <c r="C222" s="6">
        <v>4260</v>
      </c>
      <c r="D222" t="s">
        <v>53</v>
      </c>
      <c r="E222" s="74">
        <v>540000</v>
      </c>
    </row>
    <row r="223" spans="1:5" ht="12.75">
      <c r="A223"/>
      <c r="B223"/>
      <c r="C223" s="6">
        <v>4270</v>
      </c>
      <c r="D223" t="s">
        <v>54</v>
      </c>
      <c r="E223" s="74">
        <v>24000</v>
      </c>
    </row>
    <row r="224" spans="1:5" ht="12.75">
      <c r="A224"/>
      <c r="B224"/>
      <c r="C224" s="6">
        <v>4280</v>
      </c>
      <c r="D224" t="s">
        <v>262</v>
      </c>
      <c r="E224" s="74">
        <v>6000</v>
      </c>
    </row>
    <row r="225" spans="1:5" ht="12.75">
      <c r="A225"/>
      <c r="B225"/>
      <c r="C225" s="6">
        <v>4300</v>
      </c>
      <c r="D225" t="s">
        <v>55</v>
      </c>
      <c r="E225" s="74">
        <v>100000</v>
      </c>
    </row>
    <row r="226" spans="1:5" ht="12.75">
      <c r="A226"/>
      <c r="B226"/>
      <c r="C226" s="6">
        <v>4360</v>
      </c>
      <c r="D226" t="s">
        <v>332</v>
      </c>
      <c r="E226" s="74">
        <v>10000</v>
      </c>
    </row>
    <row r="227" spans="1:5" ht="12.75">
      <c r="A227"/>
      <c r="B227"/>
      <c r="C227" s="6">
        <v>4410</v>
      </c>
      <c r="D227" t="s">
        <v>56</v>
      </c>
      <c r="E227" s="74">
        <v>3600</v>
      </c>
    </row>
    <row r="228" spans="1:5" ht="12.75">
      <c r="A228"/>
      <c r="B228"/>
      <c r="C228" s="6">
        <v>4430</v>
      </c>
      <c r="D228" t="s">
        <v>57</v>
      </c>
      <c r="E228" s="74">
        <v>13000</v>
      </c>
    </row>
    <row r="229" spans="1:5" ht="12.75">
      <c r="A229"/>
      <c r="B229"/>
      <c r="C229" s="6">
        <v>4440</v>
      </c>
      <c r="D229" t="s">
        <v>58</v>
      </c>
      <c r="E229" s="74">
        <v>293093</v>
      </c>
    </row>
    <row r="230" spans="1:5" ht="12.75">
      <c r="A230"/>
      <c r="B230"/>
      <c r="C230" s="6">
        <v>4700</v>
      </c>
      <c r="D230" t="s">
        <v>300</v>
      </c>
      <c r="E230" s="74">
        <v>2000</v>
      </c>
    </row>
    <row r="231" spans="1:5" ht="12.75">
      <c r="A231"/>
      <c r="B231"/>
      <c r="C231" s="6">
        <v>4710</v>
      </c>
      <c r="D231" t="s">
        <v>501</v>
      </c>
      <c r="E231" s="74">
        <v>22630</v>
      </c>
    </row>
    <row r="232" spans="1:5" ht="12.75">
      <c r="A232"/>
      <c r="B232"/>
      <c r="C232" s="6">
        <v>4790</v>
      </c>
      <c r="D232" t="s">
        <v>544</v>
      </c>
      <c r="E232" s="74">
        <v>5286784</v>
      </c>
    </row>
    <row r="233" spans="1:5" ht="12.75">
      <c r="A233"/>
      <c r="B233"/>
      <c r="C233" s="50">
        <v>4800</v>
      </c>
      <c r="D233" s="12" t="s">
        <v>545</v>
      </c>
      <c r="E233" s="74">
        <v>422740</v>
      </c>
    </row>
    <row r="234" spans="1:5" ht="12.75">
      <c r="A234"/>
      <c r="B234"/>
      <c r="C234" s="6">
        <v>6050</v>
      </c>
      <c r="D234" t="s">
        <v>649</v>
      </c>
      <c r="E234" s="74">
        <v>147000</v>
      </c>
    </row>
    <row r="235" spans="1:5" ht="12.75">
      <c r="A235"/>
      <c r="B235"/>
      <c r="C235" s="6">
        <v>6060</v>
      </c>
      <c r="D235" t="s">
        <v>82</v>
      </c>
      <c r="E235" s="74">
        <v>135173.03</v>
      </c>
    </row>
    <row r="236" spans="1:2" ht="12.75">
      <c r="A236"/>
      <c r="B236"/>
    </row>
    <row r="237" spans="1:5" ht="12.75">
      <c r="A237"/>
      <c r="B237" s="7">
        <v>80101</v>
      </c>
      <c r="C237" s="7"/>
      <c r="D237" s="5" t="s">
        <v>622</v>
      </c>
      <c r="E237" s="88">
        <f>SUM(E239:E249)</f>
        <v>214103.7</v>
      </c>
    </row>
    <row r="238" spans="1:4" ht="12.75">
      <c r="A238"/>
      <c r="B238" s="7"/>
      <c r="C238" s="7"/>
      <c r="D238" s="140" t="s">
        <v>621</v>
      </c>
    </row>
    <row r="239" spans="1:5" ht="12.75">
      <c r="A239"/>
      <c r="B239" s="7"/>
      <c r="C239" s="6">
        <v>4790</v>
      </c>
      <c r="D239" t="s">
        <v>544</v>
      </c>
      <c r="E239" s="74">
        <v>0</v>
      </c>
    </row>
    <row r="240" spans="1:5" ht="12.75">
      <c r="A240"/>
      <c r="B240" s="7"/>
      <c r="C240" s="6">
        <v>4110</v>
      </c>
      <c r="D240" t="s">
        <v>49</v>
      </c>
      <c r="E240" s="74">
        <v>0</v>
      </c>
    </row>
    <row r="241" spans="1:5" ht="12.75">
      <c r="A241"/>
      <c r="B241" s="7"/>
      <c r="C241" s="6">
        <v>4120</v>
      </c>
      <c r="D241" t="s">
        <v>548</v>
      </c>
      <c r="E241" s="74">
        <v>0</v>
      </c>
    </row>
    <row r="242" spans="1:5" ht="12.75">
      <c r="A242"/>
      <c r="B242" s="7"/>
      <c r="C242" s="6">
        <v>4240</v>
      </c>
      <c r="D242" t="s">
        <v>418</v>
      </c>
      <c r="E242" s="74">
        <v>0</v>
      </c>
    </row>
    <row r="243" spans="1:5" ht="12.75">
      <c r="A243"/>
      <c r="B243" s="7"/>
      <c r="C243" s="6">
        <v>4300</v>
      </c>
      <c r="D243" t="s">
        <v>55</v>
      </c>
      <c r="E243" s="74">
        <v>0</v>
      </c>
    </row>
    <row r="244" spans="1:5" ht="12.75">
      <c r="A244"/>
      <c r="B244" s="7"/>
      <c r="C244" s="6">
        <v>4350</v>
      </c>
      <c r="D244" s="115" t="s">
        <v>664</v>
      </c>
      <c r="E244" s="74">
        <v>713.68</v>
      </c>
    </row>
    <row r="245" spans="1:4" ht="12.75">
      <c r="A245"/>
      <c r="B245" s="7"/>
      <c r="D245" s="115" t="s">
        <v>665</v>
      </c>
    </row>
    <row r="246" spans="1:5" ht="12.75">
      <c r="A246"/>
      <c r="B246" s="7"/>
      <c r="C246" s="6">
        <v>4370</v>
      </c>
      <c r="D246" s="115" t="s">
        <v>666</v>
      </c>
      <c r="E246" s="74">
        <v>14</v>
      </c>
    </row>
    <row r="247" spans="1:5" ht="12.75">
      <c r="A247"/>
      <c r="B247" s="7"/>
      <c r="C247" s="6">
        <v>4750</v>
      </c>
      <c r="D247" s="115" t="s">
        <v>662</v>
      </c>
      <c r="E247" s="74">
        <v>178348.51</v>
      </c>
    </row>
    <row r="248" spans="1:4" ht="12.75">
      <c r="A248"/>
      <c r="B248" s="7"/>
      <c r="D248" s="115" t="s">
        <v>663</v>
      </c>
    </row>
    <row r="249" spans="1:5" ht="12.75">
      <c r="A249"/>
      <c r="B249" s="7"/>
      <c r="C249" s="6">
        <v>4850</v>
      </c>
      <c r="D249" s="115" t="s">
        <v>660</v>
      </c>
      <c r="E249" s="74">
        <v>35027.51</v>
      </c>
    </row>
    <row r="250" spans="1:4" ht="12.75">
      <c r="A250"/>
      <c r="B250" s="7"/>
      <c r="D250" s="115" t="s">
        <v>661</v>
      </c>
    </row>
    <row r="251" spans="1:2" ht="12.75">
      <c r="A251"/>
      <c r="B251"/>
    </row>
    <row r="252" spans="1:5" ht="12.75">
      <c r="A252"/>
      <c r="B252" s="57">
        <v>80107</v>
      </c>
      <c r="C252" s="57"/>
      <c r="D252" s="56" t="s">
        <v>60</v>
      </c>
      <c r="E252" s="88">
        <f>SUM(E253:E264)</f>
        <v>448841</v>
      </c>
    </row>
    <row r="253" spans="1:5" ht="12.75">
      <c r="A253"/>
      <c r="C253" s="6">
        <v>3020</v>
      </c>
      <c r="D253" t="s">
        <v>46</v>
      </c>
      <c r="E253" s="74">
        <v>1200</v>
      </c>
    </row>
    <row r="254" spans="1:5" ht="12.75">
      <c r="A254"/>
      <c r="C254" s="6">
        <v>4110</v>
      </c>
      <c r="D254" t="s">
        <v>49</v>
      </c>
      <c r="E254" s="74">
        <v>54440</v>
      </c>
    </row>
    <row r="255" spans="1:5" ht="12.75">
      <c r="A255"/>
      <c r="C255" s="6">
        <v>4120</v>
      </c>
      <c r="D255" t="s">
        <v>548</v>
      </c>
      <c r="E255" s="74">
        <v>7760</v>
      </c>
    </row>
    <row r="256" spans="1:5" ht="12.75">
      <c r="A256"/>
      <c r="C256" s="6">
        <v>4210</v>
      </c>
      <c r="D256" t="s">
        <v>52</v>
      </c>
      <c r="E256" s="74">
        <v>4800</v>
      </c>
    </row>
    <row r="257" spans="1:5" ht="12.75">
      <c r="A257"/>
      <c r="C257" s="6">
        <v>4240</v>
      </c>
      <c r="D257" t="s">
        <v>549</v>
      </c>
      <c r="E257" s="74">
        <v>2000</v>
      </c>
    </row>
    <row r="258" spans="1:5" ht="12.75">
      <c r="A258"/>
      <c r="C258" s="6">
        <v>4260</v>
      </c>
      <c r="D258" t="s">
        <v>53</v>
      </c>
      <c r="E258" s="74">
        <v>36000</v>
      </c>
    </row>
    <row r="259" spans="1:5" ht="12.75">
      <c r="A259"/>
      <c r="C259" s="6">
        <v>4270</v>
      </c>
      <c r="D259" t="s">
        <v>54</v>
      </c>
      <c r="E259" s="74">
        <v>800</v>
      </c>
    </row>
    <row r="260" spans="1:5" ht="12.75">
      <c r="A260"/>
      <c r="C260" s="6">
        <v>4300</v>
      </c>
      <c r="D260" t="s">
        <v>55</v>
      </c>
      <c r="E260" s="74">
        <v>1200</v>
      </c>
    </row>
    <row r="261" spans="1:5" ht="12.75">
      <c r="A261"/>
      <c r="C261" s="6">
        <v>4440</v>
      </c>
      <c r="D261" t="s">
        <v>58</v>
      </c>
      <c r="E261" s="74">
        <v>16749</v>
      </c>
    </row>
    <row r="262" spans="1:5" ht="12.75">
      <c r="A262"/>
      <c r="C262" s="6">
        <v>4710</v>
      </c>
      <c r="D262" t="s">
        <v>550</v>
      </c>
      <c r="E262" s="74">
        <v>349</v>
      </c>
    </row>
    <row r="263" spans="1:5" ht="12.75">
      <c r="A263"/>
      <c r="C263" s="6">
        <v>4790</v>
      </c>
      <c r="D263" t="s">
        <v>546</v>
      </c>
      <c r="E263" s="74">
        <v>300400</v>
      </c>
    </row>
    <row r="264" spans="1:5" ht="12.75">
      <c r="A264"/>
      <c r="C264" s="6">
        <v>4800</v>
      </c>
      <c r="D264" t="s">
        <v>547</v>
      </c>
      <c r="E264" s="74">
        <v>23143</v>
      </c>
    </row>
    <row r="265" spans="1:4" ht="12.75">
      <c r="A265"/>
      <c r="B265"/>
      <c r="C265" s="50"/>
      <c r="D265" s="12"/>
    </row>
    <row r="266" spans="1:5" ht="12.75">
      <c r="A266"/>
      <c r="B266" s="7">
        <v>80146</v>
      </c>
      <c r="C266" s="7"/>
      <c r="D266" s="5" t="s">
        <v>174</v>
      </c>
      <c r="E266" s="87">
        <f>SUM(E267:E271)</f>
        <v>46293</v>
      </c>
    </row>
    <row r="267" spans="1:5" ht="12.75">
      <c r="A267"/>
      <c r="B267" s="7"/>
      <c r="C267" s="52">
        <v>4210</v>
      </c>
      <c r="D267" t="s">
        <v>52</v>
      </c>
      <c r="E267" s="90">
        <v>12000</v>
      </c>
    </row>
    <row r="268" spans="1:5" ht="12.75">
      <c r="A268"/>
      <c r="B268" s="7"/>
      <c r="C268" s="6">
        <v>4300</v>
      </c>
      <c r="D268" t="s">
        <v>55</v>
      </c>
      <c r="E268" s="90">
        <v>7650</v>
      </c>
    </row>
    <row r="269" spans="1:5" ht="12.75">
      <c r="A269"/>
      <c r="C269" s="6">
        <v>4410</v>
      </c>
      <c r="D269" t="s">
        <v>56</v>
      </c>
      <c r="E269" s="74">
        <v>3493</v>
      </c>
    </row>
    <row r="270" spans="1:5" ht="12.75">
      <c r="A270"/>
      <c r="C270" s="6">
        <v>4700</v>
      </c>
      <c r="D270" t="s">
        <v>271</v>
      </c>
      <c r="E270" s="74">
        <v>23150</v>
      </c>
    </row>
    <row r="271" spans="1:4" ht="12.75">
      <c r="A271"/>
      <c r="D271" t="s">
        <v>272</v>
      </c>
    </row>
    <row r="272" spans="1:5" ht="12.75">
      <c r="A272"/>
      <c r="B272" s="57">
        <v>80148</v>
      </c>
      <c r="C272" s="57"/>
      <c r="D272" s="56" t="s">
        <v>338</v>
      </c>
      <c r="E272" s="88">
        <f>SUM(E273:E283)</f>
        <v>525137</v>
      </c>
    </row>
    <row r="273" spans="1:5" ht="12.75">
      <c r="A273"/>
      <c r="B273" s="57"/>
      <c r="C273" s="6">
        <v>3020</v>
      </c>
      <c r="D273" t="s">
        <v>46</v>
      </c>
      <c r="E273" s="107">
        <v>6000</v>
      </c>
    </row>
    <row r="274" spans="1:5" ht="12.75">
      <c r="A274"/>
      <c r="C274" s="6">
        <v>4010</v>
      </c>
      <c r="D274" t="s">
        <v>47</v>
      </c>
      <c r="E274" s="74">
        <v>388670</v>
      </c>
    </row>
    <row r="275" spans="1:5" ht="12.75">
      <c r="A275"/>
      <c r="C275" s="6">
        <v>4040</v>
      </c>
      <c r="D275" t="s">
        <v>48</v>
      </c>
      <c r="E275" s="74">
        <v>23681</v>
      </c>
    </row>
    <row r="276" spans="1:5" ht="12.75">
      <c r="A276"/>
      <c r="C276" s="6">
        <v>4110</v>
      </c>
      <c r="D276" t="s">
        <v>49</v>
      </c>
      <c r="E276" s="74">
        <v>63500</v>
      </c>
    </row>
    <row r="277" spans="1:5" ht="12.75">
      <c r="A277"/>
      <c r="C277" s="6">
        <v>4120</v>
      </c>
      <c r="D277" t="s">
        <v>514</v>
      </c>
      <c r="E277" s="74">
        <v>9050</v>
      </c>
    </row>
    <row r="278" spans="1:5" ht="12.75">
      <c r="A278"/>
      <c r="C278" s="6">
        <v>4210</v>
      </c>
      <c r="D278" t="s">
        <v>52</v>
      </c>
      <c r="E278" s="74">
        <v>4800</v>
      </c>
    </row>
    <row r="279" spans="1:5" ht="12.75">
      <c r="A279"/>
      <c r="C279" s="6">
        <v>4260</v>
      </c>
      <c r="D279" t="s">
        <v>53</v>
      </c>
      <c r="E279" s="74">
        <v>10000</v>
      </c>
    </row>
    <row r="280" spans="1:5" ht="12.75">
      <c r="A280"/>
      <c r="C280" s="6">
        <v>4270</v>
      </c>
      <c r="D280" t="s">
        <v>54</v>
      </c>
      <c r="E280" s="74">
        <v>1200</v>
      </c>
    </row>
    <row r="281" spans="1:5" ht="12.75">
      <c r="A281"/>
      <c r="C281" s="6">
        <v>4300</v>
      </c>
      <c r="D281" t="s">
        <v>55</v>
      </c>
      <c r="E281" s="74">
        <v>1469</v>
      </c>
    </row>
    <row r="282" spans="1:5" ht="12.75">
      <c r="A282"/>
      <c r="C282" s="6">
        <v>4440</v>
      </c>
      <c r="D282" t="s">
        <v>58</v>
      </c>
      <c r="E282" s="74">
        <v>14967</v>
      </c>
    </row>
    <row r="283" spans="3:5" ht="12.75">
      <c r="C283" s="6">
        <v>4710</v>
      </c>
      <c r="D283" t="s">
        <v>501</v>
      </c>
      <c r="E283" s="74">
        <v>1800</v>
      </c>
    </row>
    <row r="284" spans="2:5" ht="12.75">
      <c r="B284" s="57">
        <v>80150</v>
      </c>
      <c r="C284" s="57"/>
      <c r="D284" s="118" t="s">
        <v>419</v>
      </c>
      <c r="E284" s="88">
        <f>SUM(E288:E296)</f>
        <v>693442</v>
      </c>
    </row>
    <row r="285" ht="12.75">
      <c r="D285" s="118" t="s">
        <v>422</v>
      </c>
    </row>
    <row r="286" ht="12.75">
      <c r="D286" s="118" t="s">
        <v>423</v>
      </c>
    </row>
    <row r="287" ht="12.75">
      <c r="D287" s="120" t="s">
        <v>424</v>
      </c>
    </row>
    <row r="288" spans="3:5" ht="12.75">
      <c r="C288" s="6">
        <v>3020</v>
      </c>
      <c r="D288" t="s">
        <v>46</v>
      </c>
      <c r="E288" s="74">
        <v>2000</v>
      </c>
    </row>
    <row r="289" spans="3:5" ht="12.75">
      <c r="C289" s="6">
        <v>4110</v>
      </c>
      <c r="D289" t="s">
        <v>49</v>
      </c>
      <c r="E289" s="74">
        <v>95300</v>
      </c>
    </row>
    <row r="290" spans="3:5" ht="12.75">
      <c r="C290" s="6">
        <v>4120</v>
      </c>
      <c r="D290" t="s">
        <v>514</v>
      </c>
      <c r="E290" s="74">
        <v>12397</v>
      </c>
    </row>
    <row r="291" spans="3:5" ht="12.75">
      <c r="C291" s="6">
        <v>4240</v>
      </c>
      <c r="D291" t="s">
        <v>418</v>
      </c>
      <c r="E291" s="74">
        <v>2000</v>
      </c>
    </row>
    <row r="292" spans="3:5" ht="12.75">
      <c r="C292" s="6">
        <v>4270</v>
      </c>
      <c r="D292" t="s">
        <v>54</v>
      </c>
      <c r="E292" s="74">
        <v>2000</v>
      </c>
    </row>
    <row r="293" spans="3:5" ht="12.75">
      <c r="C293" s="6">
        <v>4440</v>
      </c>
      <c r="D293" t="s">
        <v>58</v>
      </c>
      <c r="E293" s="74">
        <v>25123</v>
      </c>
    </row>
    <row r="294" spans="3:5" ht="12.75">
      <c r="C294" s="6">
        <v>4710</v>
      </c>
      <c r="D294" t="s">
        <v>501</v>
      </c>
      <c r="E294" s="74">
        <v>800</v>
      </c>
    </row>
    <row r="295" spans="3:5" ht="12.75">
      <c r="C295" s="6">
        <v>4790</v>
      </c>
      <c r="D295" t="s">
        <v>546</v>
      </c>
      <c r="E295" s="74">
        <v>518230</v>
      </c>
    </row>
    <row r="296" spans="3:5" ht="12.75">
      <c r="C296" s="6">
        <v>4800</v>
      </c>
      <c r="D296" t="s">
        <v>547</v>
      </c>
      <c r="E296" s="74">
        <v>35592</v>
      </c>
    </row>
    <row r="297" spans="2:5" ht="12.75">
      <c r="B297" s="53" t="s">
        <v>654</v>
      </c>
      <c r="C297" s="54"/>
      <c r="D297" s="65" t="s">
        <v>651</v>
      </c>
      <c r="E297" s="88">
        <f>E300</f>
        <v>63099.66</v>
      </c>
    </row>
    <row r="298" spans="2:4" ht="12.75">
      <c r="B298" s="53"/>
      <c r="C298" s="54"/>
      <c r="D298" s="65" t="s">
        <v>656</v>
      </c>
    </row>
    <row r="299" spans="2:4" ht="12.75">
      <c r="B299" s="53"/>
      <c r="C299" s="54"/>
      <c r="D299" s="65" t="s">
        <v>655</v>
      </c>
    </row>
    <row r="300" spans="3:5" ht="12.75">
      <c r="C300" s="6">
        <v>4240</v>
      </c>
      <c r="D300" t="s">
        <v>418</v>
      </c>
      <c r="E300" s="74">
        <v>63099.66</v>
      </c>
    </row>
    <row r="302" spans="1:5" ht="12.75">
      <c r="A302" s="7">
        <v>854</v>
      </c>
      <c r="B302" s="7"/>
      <c r="C302" s="7"/>
      <c r="D302" s="5" t="s">
        <v>59</v>
      </c>
      <c r="E302" s="87">
        <f>SUM(E303)</f>
        <v>136600</v>
      </c>
    </row>
    <row r="303" spans="2:5" ht="12.75">
      <c r="B303" s="57">
        <v>85416</v>
      </c>
      <c r="C303" s="57"/>
      <c r="D303" s="56" t="s">
        <v>474</v>
      </c>
      <c r="E303" s="88">
        <f>SUM(E304:E304)</f>
        <v>136600</v>
      </c>
    </row>
    <row r="304" spans="3:5" ht="12.75">
      <c r="C304" s="6">
        <v>3240</v>
      </c>
      <c r="D304" s="58" t="s">
        <v>239</v>
      </c>
      <c r="E304" s="74">
        <v>136600</v>
      </c>
    </row>
    <row r="313" ht="12.75">
      <c r="E313" s="74" t="s">
        <v>25</v>
      </c>
    </row>
    <row r="314" spans="4:5" ht="12.75">
      <c r="D314" s="7" t="s">
        <v>539</v>
      </c>
      <c r="E314" s="74" t="s">
        <v>694</v>
      </c>
    </row>
    <row r="315" spans="4:5" ht="12.75">
      <c r="D315" s="9" t="s">
        <v>11</v>
      </c>
      <c r="E315" s="74" t="s">
        <v>181</v>
      </c>
    </row>
    <row r="316" spans="4:5" ht="12.75">
      <c r="D316" s="2"/>
      <c r="E316" s="75" t="s">
        <v>695</v>
      </c>
    </row>
    <row r="317" spans="1:5" ht="12.75">
      <c r="A317" s="1" t="s">
        <v>0</v>
      </c>
      <c r="B317" s="1" t="s">
        <v>5</v>
      </c>
      <c r="C317" s="1" t="s">
        <v>6</v>
      </c>
      <c r="D317" s="1" t="s">
        <v>7</v>
      </c>
      <c r="E317" s="77" t="s">
        <v>8</v>
      </c>
    </row>
    <row r="318" spans="1:5" ht="12.75">
      <c r="A318" s="7">
        <v>750</v>
      </c>
      <c r="D318" s="5" t="s">
        <v>439</v>
      </c>
      <c r="E318" s="87">
        <f>E329+E319</f>
        <v>1480093</v>
      </c>
    </row>
    <row r="319" spans="1:5" ht="12.75">
      <c r="A319" s="7"/>
      <c r="B319" s="53" t="s">
        <v>78</v>
      </c>
      <c r="C319" s="54"/>
      <c r="D319" s="67" t="s">
        <v>79</v>
      </c>
      <c r="E319" s="87">
        <f>SUM(E320:E328)</f>
        <v>101169</v>
      </c>
    </row>
    <row r="320" spans="1:5" ht="12.75">
      <c r="A320" s="7"/>
      <c r="B320" s="53"/>
      <c r="C320" s="72">
        <v>3030</v>
      </c>
      <c r="D320" s="71" t="s">
        <v>378</v>
      </c>
      <c r="E320" s="107">
        <v>6000</v>
      </c>
    </row>
    <row r="321" spans="1:5" ht="12.75">
      <c r="A321" s="7"/>
      <c r="C321" s="6">
        <v>4010</v>
      </c>
      <c r="D321" t="s">
        <v>47</v>
      </c>
      <c r="E321" s="107">
        <v>73592</v>
      </c>
    </row>
    <row r="322" spans="1:5" ht="12.75">
      <c r="A322" s="7"/>
      <c r="C322" s="6">
        <v>4040</v>
      </c>
      <c r="D322" t="s">
        <v>48</v>
      </c>
      <c r="E322" s="107">
        <v>4883</v>
      </c>
    </row>
    <row r="323" spans="1:5" ht="12.75">
      <c r="A323" s="7"/>
      <c r="C323" s="6">
        <v>4110</v>
      </c>
      <c r="D323" t="s">
        <v>49</v>
      </c>
      <c r="E323" s="107">
        <v>11500</v>
      </c>
    </row>
    <row r="324" spans="1:5" ht="12.75">
      <c r="A324" s="7"/>
      <c r="C324" s="6">
        <v>4120</v>
      </c>
      <c r="D324" t="s">
        <v>514</v>
      </c>
      <c r="E324" s="107">
        <v>1800</v>
      </c>
    </row>
    <row r="325" spans="1:5" ht="12.75">
      <c r="A325" s="7"/>
      <c r="C325" s="6">
        <v>4170</v>
      </c>
      <c r="D325" t="s">
        <v>240</v>
      </c>
      <c r="E325" s="107">
        <v>700</v>
      </c>
    </row>
    <row r="326" spans="1:5" ht="12.75">
      <c r="A326" s="7"/>
      <c r="C326" s="6">
        <v>4280</v>
      </c>
      <c r="D326" t="s">
        <v>262</v>
      </c>
      <c r="E326" s="107">
        <v>200</v>
      </c>
    </row>
    <row r="327" spans="1:5" ht="12.75">
      <c r="A327" s="7"/>
      <c r="C327" s="6">
        <v>4440</v>
      </c>
      <c r="D327" t="s">
        <v>58</v>
      </c>
      <c r="E327" s="107">
        <v>2494</v>
      </c>
    </row>
    <row r="328" spans="1:5" ht="12.75">
      <c r="A328" s="7"/>
      <c r="C328" s="6">
        <v>4710</v>
      </c>
      <c r="D328" t="s">
        <v>501</v>
      </c>
      <c r="E328" s="107">
        <v>0</v>
      </c>
    </row>
    <row r="329" spans="1:5" s="5" customFormat="1" ht="12.75">
      <c r="A329" s="7"/>
      <c r="B329" s="7">
        <v>75085</v>
      </c>
      <c r="C329" s="7"/>
      <c r="D329" s="5" t="s">
        <v>438</v>
      </c>
      <c r="E329" s="87">
        <f>SUM(E330:E347)</f>
        <v>1378924</v>
      </c>
    </row>
    <row r="330" spans="1:5" s="5" customFormat="1" ht="12.75">
      <c r="A330" s="7"/>
      <c r="B330" s="7"/>
      <c r="C330" s="6">
        <v>3020</v>
      </c>
      <c r="D330" t="s">
        <v>46</v>
      </c>
      <c r="E330" s="90">
        <v>6000</v>
      </c>
    </row>
    <row r="331" spans="3:5" ht="12.75">
      <c r="C331" s="6">
        <v>4010</v>
      </c>
      <c r="D331" t="s">
        <v>47</v>
      </c>
      <c r="E331" s="74">
        <v>940000</v>
      </c>
    </row>
    <row r="332" spans="1:5" ht="12.75">
      <c r="A332"/>
      <c r="B332"/>
      <c r="C332" s="6">
        <v>4040</v>
      </c>
      <c r="D332" t="s">
        <v>48</v>
      </c>
      <c r="E332" s="74">
        <v>68702</v>
      </c>
    </row>
    <row r="333" spans="1:5" ht="12.75">
      <c r="A333"/>
      <c r="B333"/>
      <c r="C333" s="6">
        <v>4110</v>
      </c>
      <c r="D333" t="s">
        <v>49</v>
      </c>
      <c r="E333" s="74">
        <v>175300</v>
      </c>
    </row>
    <row r="334" spans="1:5" ht="12.75">
      <c r="A334"/>
      <c r="B334"/>
      <c r="C334" s="6">
        <v>4120</v>
      </c>
      <c r="D334" t="s">
        <v>514</v>
      </c>
      <c r="E334" s="74">
        <v>23700</v>
      </c>
    </row>
    <row r="335" spans="1:5" ht="12.75">
      <c r="A335"/>
      <c r="B335"/>
      <c r="C335" s="6">
        <v>4170</v>
      </c>
      <c r="D335" t="s">
        <v>240</v>
      </c>
      <c r="E335" s="74">
        <v>5300</v>
      </c>
    </row>
    <row r="336" spans="1:5" ht="12.75">
      <c r="A336"/>
      <c r="B336"/>
      <c r="C336" s="6">
        <v>4210</v>
      </c>
      <c r="D336" t="s">
        <v>52</v>
      </c>
      <c r="E336" s="74">
        <v>30000</v>
      </c>
    </row>
    <row r="337" spans="1:5" ht="12.75">
      <c r="A337"/>
      <c r="B337"/>
      <c r="C337" s="6">
        <v>4260</v>
      </c>
      <c r="D337" t="s">
        <v>53</v>
      </c>
      <c r="E337" s="74">
        <v>32000</v>
      </c>
    </row>
    <row r="338" spans="1:5" ht="12.75">
      <c r="A338"/>
      <c r="B338"/>
      <c r="C338" s="6">
        <v>4270</v>
      </c>
      <c r="D338" t="s">
        <v>54</v>
      </c>
      <c r="E338" s="74">
        <v>5000</v>
      </c>
    </row>
    <row r="339" spans="1:5" ht="12.75">
      <c r="A339"/>
      <c r="B339"/>
      <c r="C339" s="6">
        <v>4280</v>
      </c>
      <c r="D339" t="s">
        <v>262</v>
      </c>
      <c r="E339" s="74">
        <v>2500</v>
      </c>
    </row>
    <row r="340" spans="1:5" ht="12.75">
      <c r="A340"/>
      <c r="B340"/>
      <c r="C340" s="6">
        <v>4300</v>
      </c>
      <c r="D340" t="s">
        <v>55</v>
      </c>
      <c r="E340" s="74">
        <v>45895</v>
      </c>
    </row>
    <row r="341" spans="1:5" ht="12.75">
      <c r="A341"/>
      <c r="B341"/>
      <c r="C341" s="6">
        <v>4360</v>
      </c>
      <c r="D341" t="s">
        <v>332</v>
      </c>
      <c r="E341" s="74">
        <v>11000</v>
      </c>
    </row>
    <row r="342" spans="1:5" ht="12.75">
      <c r="A342"/>
      <c r="B342"/>
      <c r="C342" s="6">
        <v>4410</v>
      </c>
      <c r="D342" t="s">
        <v>56</v>
      </c>
      <c r="E342" s="74">
        <v>3000</v>
      </c>
    </row>
    <row r="343" spans="1:5" ht="12.75">
      <c r="A343"/>
      <c r="B343"/>
      <c r="C343" s="6">
        <v>4430</v>
      </c>
      <c r="D343" t="s">
        <v>57</v>
      </c>
      <c r="E343" s="74">
        <v>1196</v>
      </c>
    </row>
    <row r="344" spans="1:5" ht="12.75">
      <c r="A344"/>
      <c r="B344"/>
      <c r="C344" s="6">
        <v>4440</v>
      </c>
      <c r="D344" t="s">
        <v>58</v>
      </c>
      <c r="E344" s="74">
        <v>26331</v>
      </c>
    </row>
    <row r="345" spans="1:5" ht="12.75">
      <c r="A345"/>
      <c r="B345"/>
      <c r="C345" s="6">
        <v>4700</v>
      </c>
      <c r="D345" t="s">
        <v>271</v>
      </c>
      <c r="E345" s="74">
        <v>3000</v>
      </c>
    </row>
    <row r="346" spans="1:4" ht="12.75">
      <c r="A346"/>
      <c r="B346"/>
      <c r="D346" t="s">
        <v>272</v>
      </c>
    </row>
    <row r="347" spans="1:5" ht="12.75">
      <c r="A347"/>
      <c r="B347"/>
      <c r="C347" s="6">
        <v>4710</v>
      </c>
      <c r="D347" t="s">
        <v>501</v>
      </c>
      <c r="E347" s="74">
        <v>0</v>
      </c>
    </row>
    <row r="348" spans="1:5" s="56" customFormat="1" ht="12.75">
      <c r="A348" s="57">
        <v>801</v>
      </c>
      <c r="B348" s="57"/>
      <c r="C348" s="57"/>
      <c r="D348" s="56" t="s">
        <v>12</v>
      </c>
      <c r="E348" s="88">
        <f>E349+E355</f>
        <v>362559</v>
      </c>
    </row>
    <row r="349" spans="1:5" s="5" customFormat="1" ht="12.75">
      <c r="A349" s="7"/>
      <c r="B349" s="7">
        <v>80113</v>
      </c>
      <c r="C349" s="7"/>
      <c r="D349" s="5" t="s">
        <v>182</v>
      </c>
      <c r="E349" s="87">
        <f>SUM(E350:E354)</f>
        <v>14425</v>
      </c>
    </row>
    <row r="350" spans="1:5" s="5" customFormat="1" ht="12.75">
      <c r="A350" s="7"/>
      <c r="B350" s="7"/>
      <c r="C350" s="6">
        <v>4170</v>
      </c>
      <c r="D350" t="s">
        <v>240</v>
      </c>
      <c r="E350" s="89">
        <v>0</v>
      </c>
    </row>
    <row r="351" spans="1:5" s="5" customFormat="1" ht="12.75">
      <c r="A351" s="7"/>
      <c r="B351" s="7"/>
      <c r="C351" s="6">
        <v>4210</v>
      </c>
      <c r="D351" t="s">
        <v>52</v>
      </c>
      <c r="E351" s="89">
        <v>8000</v>
      </c>
    </row>
    <row r="352" spans="1:5" s="5" customFormat="1" ht="12.75">
      <c r="A352" s="7"/>
      <c r="B352" s="7"/>
      <c r="C352" s="6">
        <v>4270</v>
      </c>
      <c r="D352" t="s">
        <v>54</v>
      </c>
      <c r="E352" s="89">
        <v>2500</v>
      </c>
    </row>
    <row r="353" spans="1:5" s="5" customFormat="1" ht="12.75">
      <c r="A353" s="7"/>
      <c r="B353" s="7"/>
      <c r="C353" s="6">
        <v>4300</v>
      </c>
      <c r="D353" t="s">
        <v>55</v>
      </c>
      <c r="E353" s="89">
        <v>2000</v>
      </c>
    </row>
    <row r="354" spans="3:5" ht="12.75">
      <c r="C354" s="6">
        <v>4430</v>
      </c>
      <c r="D354" t="s">
        <v>57</v>
      </c>
      <c r="E354" s="89">
        <v>1925</v>
      </c>
    </row>
    <row r="355" spans="1:5" s="5" customFormat="1" ht="12.75">
      <c r="A355" s="7"/>
      <c r="B355" s="7">
        <v>80195</v>
      </c>
      <c r="C355" s="7"/>
      <c r="D355" s="5" t="s">
        <v>1</v>
      </c>
      <c r="E355" s="87">
        <f>SUM(E356:E359)</f>
        <v>348134</v>
      </c>
    </row>
    <row r="356" spans="3:5" ht="12.75">
      <c r="C356" s="6">
        <v>4210</v>
      </c>
      <c r="D356" t="s">
        <v>52</v>
      </c>
      <c r="E356" s="74">
        <v>5500</v>
      </c>
    </row>
    <row r="357" spans="3:5" ht="12.75">
      <c r="C357" s="6">
        <v>4300</v>
      </c>
      <c r="D357" t="s">
        <v>55</v>
      </c>
      <c r="E357" s="74">
        <v>3500</v>
      </c>
    </row>
    <row r="358" spans="3:5" ht="12.75">
      <c r="C358" s="6">
        <v>4360</v>
      </c>
      <c r="D358" t="s">
        <v>332</v>
      </c>
      <c r="E358" s="74">
        <v>3000</v>
      </c>
    </row>
    <row r="359" spans="3:5" ht="12.75">
      <c r="C359" s="6">
        <v>4440</v>
      </c>
      <c r="D359" t="s">
        <v>58</v>
      </c>
      <c r="E359" s="74">
        <v>336134</v>
      </c>
    </row>
    <row r="360" spans="1:5" ht="12.75">
      <c r="A360" s="7"/>
      <c r="D360" s="58"/>
      <c r="E360" s="90"/>
    </row>
    <row r="361" spans="1:5" ht="12.75">
      <c r="A361" s="7"/>
      <c r="D361" s="58"/>
      <c r="E361" s="90"/>
    </row>
    <row r="362" spans="1:5" ht="12.75">
      <c r="A362" s="7"/>
      <c r="D362" s="71"/>
      <c r="E362" s="90"/>
    </row>
    <row r="363" spans="1:5" ht="12.75">
      <c r="A363" s="7"/>
      <c r="D363" s="71"/>
      <c r="E363" s="90"/>
    </row>
    <row r="364" spans="1:5" ht="12.75">
      <c r="A364" s="7"/>
      <c r="D364" s="71"/>
      <c r="E364" s="90"/>
    </row>
    <row r="365" spans="1:5" ht="12.75">
      <c r="A365" s="7"/>
      <c r="D365" s="71"/>
      <c r="E365" s="90"/>
    </row>
    <row r="366" spans="1:5" ht="12.75">
      <c r="A366" s="7"/>
      <c r="D366" s="71"/>
      <c r="E366" s="90"/>
    </row>
    <row r="367" spans="1:5" ht="12.75">
      <c r="A367" s="7"/>
      <c r="E367" s="87"/>
    </row>
    <row r="368" spans="1:5" ht="12.75">
      <c r="A368" s="7"/>
      <c r="E368" s="87"/>
    </row>
    <row r="369" spans="1:5" ht="12.75">
      <c r="A369" s="7"/>
      <c r="E369" s="87"/>
    </row>
    <row r="370" spans="1:5" ht="12.75">
      <c r="A370" s="7"/>
      <c r="E370" s="87"/>
    </row>
    <row r="371" spans="1:5" ht="12.75">
      <c r="A371" s="7"/>
      <c r="E371" s="87"/>
    </row>
    <row r="372" spans="1:5" ht="12.75">
      <c r="A372" s="7"/>
      <c r="E372" s="87"/>
    </row>
    <row r="373" ht="12.75">
      <c r="E373" s="74" t="s">
        <v>29</v>
      </c>
    </row>
    <row r="374" spans="4:5" ht="12.75">
      <c r="D374" s="7" t="s">
        <v>539</v>
      </c>
      <c r="E374" s="74" t="s">
        <v>694</v>
      </c>
    </row>
    <row r="375" spans="4:5" ht="12.75">
      <c r="D375" s="9" t="s">
        <v>13</v>
      </c>
      <c r="E375" s="74" t="s">
        <v>181</v>
      </c>
    </row>
    <row r="376" spans="4:5" ht="12.75">
      <c r="D376" s="2"/>
      <c r="E376" s="75" t="s">
        <v>695</v>
      </c>
    </row>
    <row r="377" ht="12.75">
      <c r="D377" s="2"/>
    </row>
    <row r="378" spans="1:5" ht="12.75">
      <c r="A378" s="1" t="s">
        <v>0</v>
      </c>
      <c r="B378" s="1" t="s">
        <v>5</v>
      </c>
      <c r="C378" s="1" t="s">
        <v>6</v>
      </c>
      <c r="D378" s="1" t="s">
        <v>7</v>
      </c>
      <c r="E378" s="77" t="s">
        <v>8</v>
      </c>
    </row>
    <row r="379" spans="1:5" ht="12.75">
      <c r="A379" s="7">
        <v>852</v>
      </c>
      <c r="B379" s="7"/>
      <c r="C379" s="7"/>
      <c r="D379" s="5" t="s">
        <v>214</v>
      </c>
      <c r="E379" s="87">
        <f>E380+E390</f>
        <v>502600</v>
      </c>
    </row>
    <row r="380" spans="2:5" ht="12.75">
      <c r="B380" s="6">
        <v>85203</v>
      </c>
      <c r="D380" t="s">
        <v>177</v>
      </c>
      <c r="E380" s="89">
        <f>SUM(E381:E388)</f>
        <v>37000</v>
      </c>
    </row>
    <row r="381" spans="3:5" ht="12.75">
      <c r="C381" s="6">
        <v>4110</v>
      </c>
      <c r="D381" t="s">
        <v>49</v>
      </c>
      <c r="E381" s="89">
        <v>2200</v>
      </c>
    </row>
    <row r="382" spans="3:5" ht="12.75">
      <c r="C382" s="6">
        <v>4120</v>
      </c>
      <c r="D382" t="s">
        <v>514</v>
      </c>
      <c r="E382" s="89">
        <v>300</v>
      </c>
    </row>
    <row r="383" spans="3:5" ht="12.75">
      <c r="C383" s="6">
        <v>4170</v>
      </c>
      <c r="D383" t="s">
        <v>240</v>
      </c>
      <c r="E383" s="89">
        <v>12000</v>
      </c>
    </row>
    <row r="384" spans="3:5" ht="12.75">
      <c r="C384" s="6">
        <v>4210</v>
      </c>
      <c r="D384" t="s">
        <v>52</v>
      </c>
      <c r="E384" s="89">
        <v>5200</v>
      </c>
    </row>
    <row r="385" spans="1:5" ht="12.75">
      <c r="A385" s="7"/>
      <c r="C385" s="6">
        <v>4220</v>
      </c>
      <c r="D385" t="s">
        <v>61</v>
      </c>
      <c r="E385" s="89">
        <v>10000</v>
      </c>
    </row>
    <row r="386" spans="1:5" ht="12.75">
      <c r="A386" s="7"/>
      <c r="C386" s="6">
        <v>4260</v>
      </c>
      <c r="D386" t="s">
        <v>53</v>
      </c>
      <c r="E386" s="89">
        <v>5000</v>
      </c>
    </row>
    <row r="387" spans="1:5" ht="12.75">
      <c r="A387" s="7"/>
      <c r="C387" s="6">
        <v>4360</v>
      </c>
      <c r="D387" t="s">
        <v>332</v>
      </c>
      <c r="E387" s="89">
        <v>1300</v>
      </c>
    </row>
    <row r="388" spans="1:5" ht="12.75">
      <c r="A388" s="7"/>
      <c r="C388" s="6">
        <v>4430</v>
      </c>
      <c r="D388" t="s">
        <v>57</v>
      </c>
      <c r="E388" s="89">
        <v>1000</v>
      </c>
    </row>
    <row r="389" spans="1:5" ht="12.75">
      <c r="A389" s="7"/>
      <c r="E389" s="87"/>
    </row>
    <row r="390" spans="1:5" s="5" customFormat="1" ht="12.75">
      <c r="A390" s="7">
        <v>852</v>
      </c>
      <c r="B390" s="7"/>
      <c r="C390" s="7"/>
      <c r="D390" s="5" t="s">
        <v>213</v>
      </c>
      <c r="E390" s="87">
        <f>SUM(E391)</f>
        <v>465600</v>
      </c>
    </row>
    <row r="391" spans="2:5" ht="12.75">
      <c r="B391" s="6">
        <v>85203</v>
      </c>
      <c r="D391" t="s">
        <v>177</v>
      </c>
      <c r="E391" s="74">
        <f>SUM(E392:E409)</f>
        <v>465600</v>
      </c>
    </row>
    <row r="392" spans="3:5" ht="12.75">
      <c r="C392" s="6">
        <v>4010</v>
      </c>
      <c r="D392" t="s">
        <v>47</v>
      </c>
      <c r="E392" s="74">
        <v>290000</v>
      </c>
    </row>
    <row r="393" spans="3:5" ht="12.75">
      <c r="C393" s="6">
        <v>4040</v>
      </c>
      <c r="D393" t="s">
        <v>48</v>
      </c>
      <c r="E393" s="74">
        <v>21342</v>
      </c>
    </row>
    <row r="394" spans="3:5" ht="12.75">
      <c r="C394" s="6">
        <v>4110</v>
      </c>
      <c r="D394" t="s">
        <v>49</v>
      </c>
      <c r="E394" s="74">
        <v>56000</v>
      </c>
    </row>
    <row r="395" spans="3:5" ht="12.75">
      <c r="C395" s="6">
        <v>4120</v>
      </c>
      <c r="D395" t="s">
        <v>514</v>
      </c>
      <c r="E395" s="74">
        <v>8000</v>
      </c>
    </row>
    <row r="396" spans="3:5" ht="12.75">
      <c r="C396" s="6">
        <v>4210</v>
      </c>
      <c r="D396" t="s">
        <v>52</v>
      </c>
      <c r="E396" s="74">
        <v>6000</v>
      </c>
    </row>
    <row r="397" spans="3:5" ht="12.75">
      <c r="C397" s="6">
        <v>4220</v>
      </c>
      <c r="D397" t="s">
        <v>61</v>
      </c>
      <c r="E397" s="74">
        <v>20000</v>
      </c>
    </row>
    <row r="398" spans="3:5" ht="12.75">
      <c r="C398" s="6">
        <v>4260</v>
      </c>
      <c r="D398" t="s">
        <v>53</v>
      </c>
      <c r="E398" s="74">
        <v>20000</v>
      </c>
    </row>
    <row r="399" spans="3:5" ht="12.75">
      <c r="C399" s="6">
        <v>4270</v>
      </c>
      <c r="D399" t="s">
        <v>54</v>
      </c>
      <c r="E399" s="74">
        <v>6550</v>
      </c>
    </row>
    <row r="400" spans="3:5" ht="12.75">
      <c r="C400" s="6">
        <v>4280</v>
      </c>
      <c r="D400" t="s">
        <v>262</v>
      </c>
      <c r="E400" s="74">
        <v>500</v>
      </c>
    </row>
    <row r="401" spans="3:5" ht="12.75">
      <c r="C401" s="6">
        <v>4300</v>
      </c>
      <c r="D401" t="s">
        <v>55</v>
      </c>
      <c r="E401" s="74">
        <v>21235</v>
      </c>
    </row>
    <row r="402" spans="3:5" ht="12.75">
      <c r="C402" s="6">
        <v>4360</v>
      </c>
      <c r="D402" t="s">
        <v>332</v>
      </c>
      <c r="E402" s="74">
        <v>0</v>
      </c>
    </row>
    <row r="403" spans="1:5" ht="12.75">
      <c r="A403"/>
      <c r="B403"/>
      <c r="C403" s="6">
        <v>4410</v>
      </c>
      <c r="D403" t="s">
        <v>56</v>
      </c>
      <c r="E403" s="74">
        <v>2000</v>
      </c>
    </row>
    <row r="404" spans="1:5" ht="12.75">
      <c r="A404"/>
      <c r="B404"/>
      <c r="C404" s="6">
        <v>4430</v>
      </c>
      <c r="D404" t="s">
        <v>57</v>
      </c>
      <c r="E404" s="74">
        <v>1338</v>
      </c>
    </row>
    <row r="405" spans="1:5" ht="12.75">
      <c r="A405"/>
      <c r="B405"/>
      <c r="C405" s="6">
        <v>4440</v>
      </c>
      <c r="D405" t="s">
        <v>58</v>
      </c>
      <c r="E405" s="74">
        <v>9008</v>
      </c>
    </row>
    <row r="406" spans="1:5" ht="12.75">
      <c r="A406"/>
      <c r="B406"/>
      <c r="C406" s="6">
        <v>4480</v>
      </c>
      <c r="D406" t="s">
        <v>68</v>
      </c>
      <c r="E406" s="74">
        <v>2127</v>
      </c>
    </row>
    <row r="407" spans="1:5" ht="12.75">
      <c r="A407"/>
      <c r="B407"/>
      <c r="C407" s="6">
        <v>4700</v>
      </c>
      <c r="D407" t="s">
        <v>271</v>
      </c>
      <c r="E407" s="74">
        <v>1500</v>
      </c>
    </row>
    <row r="408" spans="1:4" ht="12.75">
      <c r="A408"/>
      <c r="B408"/>
      <c r="D408" t="s">
        <v>272</v>
      </c>
    </row>
    <row r="409" spans="1:5" ht="12.75">
      <c r="A409"/>
      <c r="B409"/>
      <c r="C409" s="6">
        <v>4710</v>
      </c>
      <c r="D409" t="s">
        <v>501</v>
      </c>
      <c r="E409" s="74">
        <v>0</v>
      </c>
    </row>
    <row r="427" ht="12.75">
      <c r="E427" s="74" t="s">
        <v>26</v>
      </c>
    </row>
    <row r="428" ht="12.75">
      <c r="E428" s="74" t="s">
        <v>694</v>
      </c>
    </row>
    <row r="429" spans="4:5" ht="12.75">
      <c r="D429" s="7" t="s">
        <v>539</v>
      </c>
      <c r="E429" s="74" t="s">
        <v>181</v>
      </c>
    </row>
    <row r="430" spans="4:5" ht="12.75">
      <c r="D430" s="7" t="s">
        <v>15</v>
      </c>
      <c r="E430" s="75" t="s">
        <v>695</v>
      </c>
    </row>
    <row r="431" spans="1:5" ht="12.75">
      <c r="A431" s="1" t="s">
        <v>0</v>
      </c>
      <c r="B431" s="1" t="s">
        <v>5</v>
      </c>
      <c r="C431" s="1" t="s">
        <v>6</v>
      </c>
      <c r="D431" s="1" t="s">
        <v>7</v>
      </c>
      <c r="E431" s="77" t="s">
        <v>8</v>
      </c>
    </row>
    <row r="432" spans="1:5" s="5" customFormat="1" ht="12.75">
      <c r="A432" s="7">
        <v>852</v>
      </c>
      <c r="B432" s="7"/>
      <c r="C432" s="7"/>
      <c r="D432" s="5" t="s">
        <v>211</v>
      </c>
      <c r="E432" s="87">
        <f>E449+E461+E489+E515+E433+E569+E459+E436+E501+E521+E485+E529+E537+E544+E518+E440+E454</f>
        <v>7514103.02</v>
      </c>
    </row>
    <row r="433" spans="1:5" s="2" customFormat="1" ht="12.75">
      <c r="A433" s="9"/>
      <c r="B433" s="9">
        <v>85202</v>
      </c>
      <c r="C433" s="9"/>
      <c r="D433" s="2" t="s">
        <v>220</v>
      </c>
      <c r="E433" s="88">
        <f>E434</f>
        <v>1460000</v>
      </c>
    </row>
    <row r="434" spans="1:5" s="2" customFormat="1" ht="12.75">
      <c r="A434" s="9"/>
      <c r="B434" s="9"/>
      <c r="C434" s="9">
        <v>4330</v>
      </c>
      <c r="D434" s="2" t="s">
        <v>237</v>
      </c>
      <c r="E434" s="89">
        <v>1460000</v>
      </c>
    </row>
    <row r="435" spans="1:5" s="5" customFormat="1" ht="13.5" customHeight="1">
      <c r="A435" s="7"/>
      <c r="B435" s="7"/>
      <c r="C435" s="6"/>
      <c r="D435" t="s">
        <v>238</v>
      </c>
      <c r="E435" s="89"/>
    </row>
    <row r="436" spans="1:5" s="5" customFormat="1" ht="13.5" customHeight="1">
      <c r="A436" s="7"/>
      <c r="B436" s="33" t="s">
        <v>426</v>
      </c>
      <c r="C436" s="61"/>
      <c r="D436" s="47" t="s">
        <v>427</v>
      </c>
      <c r="E436" s="114">
        <f>SUM(E437:E438)</f>
        <v>2000</v>
      </c>
    </row>
    <row r="437" spans="1:5" s="5" customFormat="1" ht="13.5" customHeight="1">
      <c r="A437" s="7"/>
      <c r="B437" s="60"/>
      <c r="C437" s="6">
        <v>4210</v>
      </c>
      <c r="D437" t="s">
        <v>52</v>
      </c>
      <c r="E437" s="106">
        <v>1000</v>
      </c>
    </row>
    <row r="438" spans="1:5" s="5" customFormat="1" ht="13.5" customHeight="1">
      <c r="A438" s="7"/>
      <c r="B438" s="60"/>
      <c r="C438" s="6">
        <v>4300</v>
      </c>
      <c r="D438" t="s">
        <v>55</v>
      </c>
      <c r="E438" s="106">
        <v>1000</v>
      </c>
    </row>
    <row r="439" spans="1:5" s="5" customFormat="1" ht="13.5" customHeight="1">
      <c r="A439" s="7"/>
      <c r="B439" s="60"/>
      <c r="C439" s="6"/>
      <c r="D439"/>
      <c r="E439" s="106"/>
    </row>
    <row r="440" spans="1:5" s="5" customFormat="1" ht="13.5" customHeight="1">
      <c r="A440" s="7"/>
      <c r="B440" s="33" t="s">
        <v>426</v>
      </c>
      <c r="C440" s="61"/>
      <c r="D440" s="47" t="s">
        <v>643</v>
      </c>
      <c r="E440" s="106">
        <f>SUM(E442:E447)</f>
        <v>30820</v>
      </c>
    </row>
    <row r="441" spans="1:5" s="5" customFormat="1" ht="13.5" customHeight="1">
      <c r="A441" s="7"/>
      <c r="B441" s="60"/>
      <c r="C441" s="6"/>
      <c r="D441" s="47" t="s">
        <v>644</v>
      </c>
      <c r="E441" s="106"/>
    </row>
    <row r="442" spans="1:5" s="5" customFormat="1" ht="13.5" customHeight="1">
      <c r="A442" s="7"/>
      <c r="B442" s="60"/>
      <c r="C442" s="6">
        <v>4010</v>
      </c>
      <c r="D442" t="s">
        <v>47</v>
      </c>
      <c r="E442" s="106">
        <v>6534</v>
      </c>
    </row>
    <row r="443" spans="1:5" s="5" customFormat="1" ht="13.5" customHeight="1">
      <c r="A443" s="7"/>
      <c r="B443" s="60"/>
      <c r="C443" s="6">
        <v>4110</v>
      </c>
      <c r="D443" t="s">
        <v>49</v>
      </c>
      <c r="E443" s="106">
        <v>1949</v>
      </c>
    </row>
    <row r="444" spans="1:5" s="5" customFormat="1" ht="13.5" customHeight="1">
      <c r="A444" s="7"/>
      <c r="B444" s="60"/>
      <c r="C444" s="6">
        <v>4120</v>
      </c>
      <c r="D444" t="s">
        <v>514</v>
      </c>
      <c r="E444" s="106">
        <v>257</v>
      </c>
    </row>
    <row r="445" spans="1:5" s="5" customFormat="1" ht="13.5" customHeight="1">
      <c r="A445" s="7"/>
      <c r="B445" s="60"/>
      <c r="C445" s="6">
        <v>4170</v>
      </c>
      <c r="D445" t="s">
        <v>240</v>
      </c>
      <c r="E445" s="106">
        <v>4680</v>
      </c>
    </row>
    <row r="446" spans="1:5" s="5" customFormat="1" ht="13.5" customHeight="1">
      <c r="A446" s="7"/>
      <c r="B446" s="60"/>
      <c r="C446" s="6">
        <v>4210</v>
      </c>
      <c r="D446" t="s">
        <v>52</v>
      </c>
      <c r="E446" s="106">
        <v>2300</v>
      </c>
    </row>
    <row r="447" spans="1:5" s="5" customFormat="1" ht="13.5" customHeight="1">
      <c r="A447" s="7"/>
      <c r="B447" s="60"/>
      <c r="C447" s="6">
        <v>4300</v>
      </c>
      <c r="D447" t="s">
        <v>55</v>
      </c>
      <c r="E447" s="106">
        <v>15100</v>
      </c>
    </row>
    <row r="448" spans="1:5" s="5" customFormat="1" ht="13.5" customHeight="1">
      <c r="A448" s="7"/>
      <c r="B448" s="60"/>
      <c r="C448" s="6"/>
      <c r="D448"/>
      <c r="E448" s="106"/>
    </row>
    <row r="449" spans="2:5" ht="12.75">
      <c r="B449" s="6">
        <v>85214</v>
      </c>
      <c r="D449" t="s">
        <v>302</v>
      </c>
      <c r="E449" s="88">
        <f>SUM(E451:E452)</f>
        <v>872000</v>
      </c>
    </row>
    <row r="450" ht="12.75">
      <c r="D450" t="s">
        <v>254</v>
      </c>
    </row>
    <row r="451" spans="3:5" ht="12.75">
      <c r="C451" s="6">
        <v>3110</v>
      </c>
      <c r="D451" t="s">
        <v>63</v>
      </c>
      <c r="E451" s="74">
        <v>857000</v>
      </c>
    </row>
    <row r="452" spans="3:5" ht="12.75">
      <c r="C452" s="6">
        <v>4300</v>
      </c>
      <c r="D452" t="s">
        <v>55</v>
      </c>
      <c r="E452" s="74">
        <v>15000</v>
      </c>
    </row>
    <row r="454" spans="2:5" ht="12.75">
      <c r="B454" s="6">
        <v>85214</v>
      </c>
      <c r="D454" t="s">
        <v>678</v>
      </c>
      <c r="E454" s="88">
        <f>E456</f>
        <v>1739.02</v>
      </c>
    </row>
    <row r="455" ht="12.75">
      <c r="D455" t="s">
        <v>679</v>
      </c>
    </row>
    <row r="456" spans="3:5" ht="12.75">
      <c r="C456" s="6">
        <v>3290</v>
      </c>
      <c r="D456" s="115" t="s">
        <v>681</v>
      </c>
      <c r="E456" s="74">
        <v>1739.02</v>
      </c>
    </row>
    <row r="457" ht="12.75">
      <c r="D457" s="115" t="s">
        <v>680</v>
      </c>
    </row>
    <row r="459" spans="2:5" ht="12.75">
      <c r="B459" s="6">
        <v>85216</v>
      </c>
      <c r="D459" t="s">
        <v>307</v>
      </c>
      <c r="E459" s="88">
        <f>SUM(E460:E460)</f>
        <v>760000</v>
      </c>
    </row>
    <row r="460" spans="3:5" ht="12.75">
      <c r="C460" s="6">
        <v>3110</v>
      </c>
      <c r="D460" t="s">
        <v>63</v>
      </c>
      <c r="E460" s="74">
        <v>760000</v>
      </c>
    </row>
    <row r="461" spans="2:5" ht="12.75">
      <c r="B461" s="6">
        <v>85219</v>
      </c>
      <c r="D461" t="s">
        <v>326</v>
      </c>
      <c r="E461" s="88">
        <f>SUM(E462:E483)</f>
        <v>1951294</v>
      </c>
    </row>
    <row r="462" spans="3:5" ht="12.75">
      <c r="C462" s="6">
        <v>3020</v>
      </c>
      <c r="D462" t="s">
        <v>46</v>
      </c>
      <c r="E462" s="74">
        <v>47106</v>
      </c>
    </row>
    <row r="463" spans="1:5" ht="12.75">
      <c r="A463"/>
      <c r="B463"/>
      <c r="C463" s="6">
        <v>4010</v>
      </c>
      <c r="D463" t="s">
        <v>47</v>
      </c>
      <c r="E463" s="74">
        <v>1353444</v>
      </c>
    </row>
    <row r="464" spans="1:5" ht="12.75">
      <c r="A464"/>
      <c r="B464"/>
      <c r="C464" s="6">
        <v>4040</v>
      </c>
      <c r="D464" t="s">
        <v>48</v>
      </c>
      <c r="E464" s="74">
        <v>92077</v>
      </c>
    </row>
    <row r="465" spans="1:5" ht="12.75">
      <c r="A465"/>
      <c r="B465"/>
      <c r="C465" s="6">
        <v>4110</v>
      </c>
      <c r="D465" t="s">
        <v>49</v>
      </c>
      <c r="E465" s="74">
        <v>229300</v>
      </c>
    </row>
    <row r="466" spans="1:5" ht="12.75">
      <c r="A466"/>
      <c r="B466"/>
      <c r="C466" s="6">
        <v>4120</v>
      </c>
      <c r="D466" t="s">
        <v>514</v>
      </c>
      <c r="E466" s="74">
        <v>27200</v>
      </c>
    </row>
    <row r="467" spans="1:5" ht="12.75">
      <c r="A467"/>
      <c r="B467"/>
      <c r="C467" s="6">
        <v>4140</v>
      </c>
      <c r="D467" t="s">
        <v>366</v>
      </c>
      <c r="E467" s="74">
        <v>100</v>
      </c>
    </row>
    <row r="468" spans="1:5" ht="12.75">
      <c r="A468"/>
      <c r="B468"/>
      <c r="C468" s="6">
        <v>4170</v>
      </c>
      <c r="D468" t="s">
        <v>240</v>
      </c>
      <c r="E468" s="74">
        <v>27000</v>
      </c>
    </row>
    <row r="469" spans="1:5" ht="12.75">
      <c r="A469"/>
      <c r="B469"/>
      <c r="C469" s="6">
        <v>4210</v>
      </c>
      <c r="D469" t="s">
        <v>52</v>
      </c>
      <c r="E469" s="74">
        <v>25000</v>
      </c>
    </row>
    <row r="470" spans="1:5" ht="12.75">
      <c r="A470"/>
      <c r="B470"/>
      <c r="C470" s="6">
        <v>4260</v>
      </c>
      <c r="D470" t="s">
        <v>53</v>
      </c>
      <c r="E470" s="74">
        <v>25000</v>
      </c>
    </row>
    <row r="471" spans="1:5" ht="12.75">
      <c r="A471"/>
      <c r="B471"/>
      <c r="C471" s="6">
        <v>4270</v>
      </c>
      <c r="D471" t="s">
        <v>54</v>
      </c>
      <c r="E471" s="74">
        <v>5000</v>
      </c>
    </row>
    <row r="472" spans="1:5" ht="12.75">
      <c r="A472"/>
      <c r="B472"/>
      <c r="C472" s="6">
        <v>4280</v>
      </c>
      <c r="D472" t="s">
        <v>262</v>
      </c>
      <c r="E472" s="74">
        <v>1560</v>
      </c>
    </row>
    <row r="473" spans="1:5" ht="12.75">
      <c r="A473"/>
      <c r="B473"/>
      <c r="C473" s="6">
        <v>4300</v>
      </c>
      <c r="D473" t="s">
        <v>55</v>
      </c>
      <c r="E473" s="74">
        <v>45432</v>
      </c>
    </row>
    <row r="474" spans="1:5" ht="12.75">
      <c r="A474"/>
      <c r="B474"/>
      <c r="C474" s="6">
        <v>4360</v>
      </c>
      <c r="D474" t="s">
        <v>332</v>
      </c>
      <c r="E474" s="74">
        <v>15674</v>
      </c>
    </row>
    <row r="475" spans="1:5" ht="12.75">
      <c r="A475"/>
      <c r="B475"/>
      <c r="C475" s="6">
        <v>4400</v>
      </c>
      <c r="D475" t="s">
        <v>289</v>
      </c>
      <c r="E475" s="74">
        <v>0</v>
      </c>
    </row>
    <row r="476" spans="1:4" ht="12.75">
      <c r="A476"/>
      <c r="B476"/>
      <c r="D476" t="s">
        <v>277</v>
      </c>
    </row>
    <row r="477" spans="1:5" ht="12.75">
      <c r="A477"/>
      <c r="B477"/>
      <c r="C477" s="6">
        <v>4410</v>
      </c>
      <c r="D477" t="s">
        <v>56</v>
      </c>
      <c r="E477" s="74">
        <v>1000</v>
      </c>
    </row>
    <row r="478" spans="1:5" ht="12.75">
      <c r="A478"/>
      <c r="B478"/>
      <c r="C478" s="6">
        <v>4430</v>
      </c>
      <c r="D478" t="s">
        <v>57</v>
      </c>
      <c r="E478" s="74">
        <v>4000</v>
      </c>
    </row>
    <row r="479" spans="1:5" ht="12.75">
      <c r="A479"/>
      <c r="C479" s="6">
        <v>4440</v>
      </c>
      <c r="D479" t="s">
        <v>58</v>
      </c>
      <c r="E479" s="74">
        <v>42291</v>
      </c>
    </row>
    <row r="480" spans="1:5" ht="12.75">
      <c r="A480"/>
      <c r="C480" s="6">
        <v>4480</v>
      </c>
      <c r="D480" t="s">
        <v>68</v>
      </c>
      <c r="E480" s="74">
        <v>4110</v>
      </c>
    </row>
    <row r="481" spans="1:5" ht="12.75">
      <c r="A481"/>
      <c r="C481" s="6">
        <v>4520</v>
      </c>
      <c r="D481" t="s">
        <v>370</v>
      </c>
      <c r="E481" s="74">
        <v>1000</v>
      </c>
    </row>
    <row r="482" spans="1:5" ht="12.75">
      <c r="A482"/>
      <c r="C482" s="6">
        <v>4700</v>
      </c>
      <c r="D482" t="s">
        <v>265</v>
      </c>
      <c r="E482" s="74">
        <v>5000</v>
      </c>
    </row>
    <row r="483" spans="1:4" ht="12.75">
      <c r="A483"/>
      <c r="D483" t="s">
        <v>266</v>
      </c>
    </row>
    <row r="484" ht="12.75">
      <c r="A484"/>
    </row>
    <row r="485" spans="1:5" ht="12.75">
      <c r="A485"/>
      <c r="B485" s="6">
        <v>85219</v>
      </c>
      <c r="D485" t="s">
        <v>579</v>
      </c>
      <c r="E485" s="74">
        <f>SUM(E486:E487)</f>
        <v>15225</v>
      </c>
    </row>
    <row r="486" spans="1:5" ht="12.75">
      <c r="A486"/>
      <c r="C486" s="6">
        <v>3110</v>
      </c>
      <c r="D486" t="s">
        <v>63</v>
      </c>
      <c r="E486" s="74">
        <v>15000</v>
      </c>
    </row>
    <row r="487" spans="1:5" ht="12.75">
      <c r="A487"/>
      <c r="C487" s="6">
        <v>4210</v>
      </c>
      <c r="D487" t="s">
        <v>52</v>
      </c>
      <c r="E487" s="74">
        <v>225</v>
      </c>
    </row>
    <row r="488" ht="12.75">
      <c r="A488"/>
    </row>
    <row r="489" spans="1:5" ht="12.75">
      <c r="A489"/>
      <c r="B489" s="6">
        <v>85228</v>
      </c>
      <c r="D489" t="s">
        <v>178</v>
      </c>
      <c r="E489" s="88">
        <f>SUM(E490:E499)</f>
        <v>1650000</v>
      </c>
    </row>
    <row r="490" spans="1:5" ht="12.75">
      <c r="A490"/>
      <c r="C490" s="6">
        <v>4010</v>
      </c>
      <c r="D490" t="s">
        <v>47</v>
      </c>
      <c r="E490" s="74">
        <v>20000</v>
      </c>
    </row>
    <row r="491" spans="1:5" ht="12.75">
      <c r="A491"/>
      <c r="C491" s="6">
        <v>4110</v>
      </c>
      <c r="D491" t="s">
        <v>49</v>
      </c>
      <c r="E491" s="74">
        <v>229275</v>
      </c>
    </row>
    <row r="492" spans="1:5" ht="12.75">
      <c r="A492"/>
      <c r="C492" s="6">
        <v>4120</v>
      </c>
      <c r="D492" t="s">
        <v>514</v>
      </c>
      <c r="E492" s="74">
        <v>8788</v>
      </c>
    </row>
    <row r="493" spans="1:5" ht="12.75">
      <c r="A493"/>
      <c r="C493" s="6">
        <v>4170</v>
      </c>
      <c r="D493" t="s">
        <v>240</v>
      </c>
      <c r="E493" s="74">
        <v>1380000</v>
      </c>
    </row>
    <row r="494" spans="1:5" ht="12.75">
      <c r="A494"/>
      <c r="C494" s="6">
        <v>4210</v>
      </c>
      <c r="D494" t="s">
        <v>52</v>
      </c>
      <c r="E494" s="74">
        <v>5400</v>
      </c>
    </row>
    <row r="495" spans="1:5" ht="12.75">
      <c r="A495"/>
      <c r="C495" s="6">
        <v>4280</v>
      </c>
      <c r="D495" t="s">
        <v>262</v>
      </c>
      <c r="E495" s="74">
        <v>1600</v>
      </c>
    </row>
    <row r="496" spans="1:5" ht="12.75">
      <c r="A496"/>
      <c r="C496" s="6">
        <v>4300</v>
      </c>
      <c r="D496" t="s">
        <v>55</v>
      </c>
      <c r="E496" s="74">
        <v>1500</v>
      </c>
    </row>
    <row r="497" spans="1:5" ht="12.75">
      <c r="A497"/>
      <c r="C497" s="6">
        <v>4360</v>
      </c>
      <c r="D497" t="s">
        <v>332</v>
      </c>
      <c r="E497" s="74">
        <v>500</v>
      </c>
    </row>
    <row r="498" spans="1:5" ht="12.75">
      <c r="A498"/>
      <c r="C498" s="6">
        <v>4410</v>
      </c>
      <c r="D498" t="s">
        <v>56</v>
      </c>
      <c r="E498" s="74">
        <v>937</v>
      </c>
    </row>
    <row r="499" spans="1:5" ht="12.75">
      <c r="A499"/>
      <c r="C499" s="6">
        <v>4710</v>
      </c>
      <c r="D499" t="s">
        <v>501</v>
      </c>
      <c r="E499" s="74">
        <v>2000</v>
      </c>
    </row>
    <row r="501" spans="1:5" ht="12.75">
      <c r="A501"/>
      <c r="B501" s="6">
        <v>85228</v>
      </c>
      <c r="D501" t="s">
        <v>496</v>
      </c>
      <c r="E501" s="88">
        <f>SUM(E502:E513)</f>
        <v>315000</v>
      </c>
    </row>
    <row r="502" spans="1:5" ht="12.75">
      <c r="A502"/>
      <c r="C502" s="6">
        <v>3020</v>
      </c>
      <c r="D502" t="s">
        <v>46</v>
      </c>
      <c r="E502" s="74">
        <v>1600</v>
      </c>
    </row>
    <row r="503" spans="1:5" ht="12.75">
      <c r="A503"/>
      <c r="C503" s="6">
        <v>4010</v>
      </c>
      <c r="D503" t="s">
        <v>47</v>
      </c>
      <c r="E503" s="74">
        <v>190993</v>
      </c>
    </row>
    <row r="504" spans="1:5" ht="12.75">
      <c r="A504"/>
      <c r="C504" s="6">
        <v>4040</v>
      </c>
      <c r="D504" t="s">
        <v>48</v>
      </c>
      <c r="E504" s="74">
        <v>14000</v>
      </c>
    </row>
    <row r="505" spans="1:5" ht="12.75">
      <c r="A505"/>
      <c r="C505" s="6">
        <v>4110</v>
      </c>
      <c r="D505" t="s">
        <v>49</v>
      </c>
      <c r="E505" s="74">
        <v>35000</v>
      </c>
    </row>
    <row r="506" spans="1:5" ht="12.75">
      <c r="A506"/>
      <c r="C506" s="6">
        <v>4120</v>
      </c>
      <c r="D506" t="s">
        <v>514</v>
      </c>
      <c r="E506" s="74">
        <v>3000</v>
      </c>
    </row>
    <row r="507" spans="1:5" ht="12.75">
      <c r="A507"/>
      <c r="C507" s="6">
        <v>4210</v>
      </c>
      <c r="D507" t="s">
        <v>52</v>
      </c>
      <c r="E507" s="74">
        <v>870</v>
      </c>
    </row>
    <row r="508" spans="1:5" ht="12.75">
      <c r="A508"/>
      <c r="C508" s="6">
        <v>4280</v>
      </c>
      <c r="D508" t="s">
        <v>262</v>
      </c>
      <c r="E508" s="74">
        <v>100</v>
      </c>
    </row>
    <row r="509" spans="1:5" ht="12.75">
      <c r="A509"/>
      <c r="C509" s="6">
        <v>4300</v>
      </c>
      <c r="D509" t="s">
        <v>55</v>
      </c>
      <c r="E509" s="74">
        <v>60000</v>
      </c>
    </row>
    <row r="510" spans="1:5" ht="12.75">
      <c r="A510"/>
      <c r="C510" s="6">
        <v>4360</v>
      </c>
      <c r="D510" t="s">
        <v>332</v>
      </c>
      <c r="E510" s="74">
        <v>1000</v>
      </c>
    </row>
    <row r="511" spans="1:5" ht="12.75">
      <c r="A511"/>
      <c r="C511" s="6">
        <v>4410</v>
      </c>
      <c r="D511" t="s">
        <v>56</v>
      </c>
      <c r="E511" s="74">
        <v>953</v>
      </c>
    </row>
    <row r="512" spans="1:5" ht="12.75">
      <c r="A512"/>
      <c r="C512" s="6">
        <v>4440</v>
      </c>
      <c r="D512" t="s">
        <v>58</v>
      </c>
      <c r="E512" s="74">
        <v>7484</v>
      </c>
    </row>
    <row r="513" spans="1:4" ht="12.75">
      <c r="A513"/>
      <c r="C513" s="6">
        <v>4710</v>
      </c>
      <c r="D513" t="s">
        <v>501</v>
      </c>
    </row>
    <row r="515" spans="1:5" ht="12.75">
      <c r="A515"/>
      <c r="B515" s="6">
        <v>85230</v>
      </c>
      <c r="D515" t="s">
        <v>456</v>
      </c>
      <c r="E515" s="88">
        <f>SUM(E516:E516)</f>
        <v>250000</v>
      </c>
    </row>
    <row r="516" spans="1:5" ht="13.5" customHeight="1">
      <c r="A516"/>
      <c r="C516" s="6">
        <v>3110</v>
      </c>
      <c r="D516" t="s">
        <v>63</v>
      </c>
      <c r="E516" s="74">
        <v>250000</v>
      </c>
    </row>
    <row r="517" ht="13.5" customHeight="1">
      <c r="A517"/>
    </row>
    <row r="518" spans="1:5" ht="13.5" customHeight="1">
      <c r="A518"/>
      <c r="B518" s="6">
        <v>85278</v>
      </c>
      <c r="D518" t="s">
        <v>627</v>
      </c>
      <c r="E518" s="88">
        <f>E519</f>
        <v>71525</v>
      </c>
    </row>
    <row r="519" spans="1:5" ht="13.5" customHeight="1">
      <c r="A519"/>
      <c r="C519" s="6">
        <v>3110</v>
      </c>
      <c r="D519" t="s">
        <v>63</v>
      </c>
      <c r="E519" s="74">
        <v>71525</v>
      </c>
    </row>
    <row r="520" ht="13.5" customHeight="1">
      <c r="A520"/>
    </row>
    <row r="521" spans="1:5" ht="13.5" customHeight="1">
      <c r="A521"/>
      <c r="B521" s="6">
        <v>85295</v>
      </c>
      <c r="D521" t="s">
        <v>526</v>
      </c>
      <c r="E521" s="88">
        <f>SUM(E522:E527)</f>
        <v>38500</v>
      </c>
    </row>
    <row r="522" spans="1:5" ht="13.5" customHeight="1">
      <c r="A522"/>
      <c r="C522" s="6">
        <v>4110</v>
      </c>
      <c r="D522" t="s">
        <v>49</v>
      </c>
      <c r="E522" s="74">
        <v>4540</v>
      </c>
    </row>
    <row r="523" spans="1:5" ht="13.5" customHeight="1">
      <c r="A523"/>
      <c r="C523" s="6">
        <v>4170</v>
      </c>
      <c r="D523" t="s">
        <v>240</v>
      </c>
      <c r="E523" s="74">
        <v>26000</v>
      </c>
    </row>
    <row r="524" spans="1:5" ht="13.5" customHeight="1">
      <c r="A524"/>
      <c r="C524" s="6">
        <v>4210</v>
      </c>
      <c r="D524" t="s">
        <v>52</v>
      </c>
      <c r="E524" s="74">
        <v>1800</v>
      </c>
    </row>
    <row r="525" spans="1:5" ht="13.5" customHeight="1">
      <c r="A525"/>
      <c r="C525" s="6">
        <v>4220</v>
      </c>
      <c r="D525" t="s">
        <v>61</v>
      </c>
      <c r="E525" s="74">
        <v>3700</v>
      </c>
    </row>
    <row r="526" spans="1:5" ht="13.5" customHeight="1">
      <c r="A526"/>
      <c r="C526" s="6">
        <v>4260</v>
      </c>
      <c r="D526" t="s">
        <v>53</v>
      </c>
      <c r="E526" s="74">
        <v>1000</v>
      </c>
    </row>
    <row r="527" spans="1:5" ht="13.5" customHeight="1">
      <c r="A527"/>
      <c r="C527" s="6">
        <v>4300</v>
      </c>
      <c r="D527" t="s">
        <v>55</v>
      </c>
      <c r="E527" s="74">
        <v>1460</v>
      </c>
    </row>
    <row r="528" ht="13.5" customHeight="1">
      <c r="A528"/>
    </row>
    <row r="529" spans="1:5" ht="13.5" customHeight="1">
      <c r="A529"/>
      <c r="B529" s="6">
        <v>85295</v>
      </c>
      <c r="D529" t="s">
        <v>601</v>
      </c>
      <c r="E529" s="88">
        <f>SUM(E530:E535)</f>
        <v>30000</v>
      </c>
    </row>
    <row r="530" spans="1:5" ht="13.5" customHeight="1">
      <c r="A530"/>
      <c r="C530" s="6">
        <v>4010</v>
      </c>
      <c r="D530" t="s">
        <v>47</v>
      </c>
      <c r="E530" s="74">
        <v>15000</v>
      </c>
    </row>
    <row r="531" spans="1:5" ht="13.5" customHeight="1">
      <c r="A531"/>
      <c r="C531" s="6">
        <v>4110</v>
      </c>
      <c r="D531" t="s">
        <v>49</v>
      </c>
      <c r="E531" s="74">
        <v>2600</v>
      </c>
    </row>
    <row r="532" spans="1:5" ht="13.5" customHeight="1">
      <c r="A532"/>
      <c r="C532" s="6">
        <v>4120</v>
      </c>
      <c r="D532" t="s">
        <v>514</v>
      </c>
      <c r="E532" s="74">
        <v>400</v>
      </c>
    </row>
    <row r="533" spans="1:5" ht="13.5" customHeight="1">
      <c r="A533"/>
      <c r="C533" s="6">
        <v>4210</v>
      </c>
      <c r="D533" t="s">
        <v>52</v>
      </c>
      <c r="E533" s="74">
        <v>5000</v>
      </c>
    </row>
    <row r="534" spans="1:5" ht="13.5" customHeight="1">
      <c r="A534"/>
      <c r="C534" s="6">
        <v>4300</v>
      </c>
      <c r="D534" t="s">
        <v>55</v>
      </c>
      <c r="E534" s="74">
        <v>5000</v>
      </c>
    </row>
    <row r="535" spans="1:5" ht="13.5" customHeight="1">
      <c r="A535"/>
      <c r="C535" s="6">
        <v>4410</v>
      </c>
      <c r="D535" t="s">
        <v>56</v>
      </c>
      <c r="E535" s="74">
        <v>2000</v>
      </c>
    </row>
    <row r="536" ht="13.5" customHeight="1">
      <c r="A536"/>
    </row>
    <row r="537" spans="1:5" ht="13.5" customHeight="1">
      <c r="A537"/>
      <c r="B537" s="6">
        <v>85295</v>
      </c>
      <c r="D537" t="s">
        <v>616</v>
      </c>
      <c r="E537" s="88">
        <f>SUM(E538:E542)</f>
        <v>0</v>
      </c>
    </row>
    <row r="538" spans="1:5" ht="13.5" customHeight="1">
      <c r="A538"/>
      <c r="C538" s="6">
        <v>3110</v>
      </c>
      <c r="D538" t="s">
        <v>63</v>
      </c>
      <c r="E538" s="74">
        <v>0</v>
      </c>
    </row>
    <row r="539" spans="1:5" ht="13.5" customHeight="1">
      <c r="A539"/>
      <c r="C539" s="6">
        <v>4010</v>
      </c>
      <c r="D539" t="s">
        <v>47</v>
      </c>
      <c r="E539" s="74">
        <v>0</v>
      </c>
    </row>
    <row r="540" spans="1:5" ht="13.5" customHeight="1">
      <c r="A540"/>
      <c r="C540" s="6">
        <v>4110</v>
      </c>
      <c r="D540" t="s">
        <v>49</v>
      </c>
      <c r="E540" s="74">
        <v>0</v>
      </c>
    </row>
    <row r="541" spans="1:5" ht="13.5" customHeight="1">
      <c r="A541"/>
      <c r="C541" s="6">
        <v>4120</v>
      </c>
      <c r="D541" t="s">
        <v>514</v>
      </c>
      <c r="E541" s="74">
        <v>0</v>
      </c>
    </row>
    <row r="542" spans="1:5" ht="13.5" customHeight="1">
      <c r="A542"/>
      <c r="C542" s="6">
        <v>4170</v>
      </c>
      <c r="D542" t="s">
        <v>240</v>
      </c>
      <c r="E542" s="74">
        <v>0</v>
      </c>
    </row>
    <row r="543" ht="13.5" customHeight="1">
      <c r="A543"/>
    </row>
    <row r="544" spans="1:5" ht="13.5" customHeight="1">
      <c r="A544"/>
      <c r="B544" s="6">
        <v>85295</v>
      </c>
      <c r="D544" t="s">
        <v>617</v>
      </c>
      <c r="E544" s="88">
        <f>SUM(E545:E546)</f>
        <v>0</v>
      </c>
    </row>
    <row r="545" spans="1:5" ht="13.5" customHeight="1">
      <c r="A545"/>
      <c r="C545" s="6">
        <v>3110</v>
      </c>
      <c r="D545" t="s">
        <v>63</v>
      </c>
      <c r="E545" s="74">
        <v>0</v>
      </c>
    </row>
    <row r="546" spans="3:5" ht="13.5" customHeight="1">
      <c r="C546" s="6">
        <v>4300</v>
      </c>
      <c r="D546" t="s">
        <v>55</v>
      </c>
      <c r="E546" s="74">
        <v>0</v>
      </c>
    </row>
    <row r="547" ht="13.5" customHeight="1"/>
    <row r="548" spans="1:5" s="56" customFormat="1" ht="13.5" customHeight="1">
      <c r="A548" s="57">
        <v>853</v>
      </c>
      <c r="B548" s="57"/>
      <c r="C548" s="57"/>
      <c r="D548" s="56" t="s">
        <v>466</v>
      </c>
      <c r="E548" s="88">
        <f>E549+E561</f>
        <v>361700</v>
      </c>
    </row>
    <row r="549" spans="2:5" ht="13.5" customHeight="1">
      <c r="B549" s="6">
        <v>85395</v>
      </c>
      <c r="D549" t="s">
        <v>616</v>
      </c>
      <c r="E549" s="88">
        <f>SUM(E551:E559)</f>
        <v>307100</v>
      </c>
    </row>
    <row r="550" spans="3:5" ht="13.5" customHeight="1">
      <c r="C550" s="6">
        <v>3110</v>
      </c>
      <c r="D550" t="s">
        <v>63</v>
      </c>
      <c r="E550" s="74">
        <v>0</v>
      </c>
    </row>
    <row r="551" spans="3:5" ht="13.5" customHeight="1">
      <c r="C551" s="6">
        <v>3290</v>
      </c>
      <c r="D551" s="115" t="s">
        <v>681</v>
      </c>
      <c r="E551" s="74">
        <v>261000</v>
      </c>
    </row>
    <row r="552" ht="13.5" customHeight="1">
      <c r="D552" s="115" t="s">
        <v>680</v>
      </c>
    </row>
    <row r="553" spans="3:5" ht="13.5" customHeight="1">
      <c r="C553" s="6">
        <v>4010</v>
      </c>
      <c r="D553" t="s">
        <v>47</v>
      </c>
      <c r="E553" s="74">
        <v>0</v>
      </c>
    </row>
    <row r="554" spans="3:5" ht="13.5" customHeight="1">
      <c r="C554" s="6">
        <v>4110</v>
      </c>
      <c r="D554" t="s">
        <v>49</v>
      </c>
      <c r="E554" s="74">
        <v>0</v>
      </c>
    </row>
    <row r="555" spans="3:5" ht="13.5" customHeight="1">
      <c r="C555" s="6">
        <v>4120</v>
      </c>
      <c r="D555" t="s">
        <v>514</v>
      </c>
      <c r="E555" s="74">
        <v>0</v>
      </c>
    </row>
    <row r="556" spans="3:5" ht="13.5" customHeight="1">
      <c r="C556" s="6">
        <v>4170</v>
      </c>
      <c r="D556" t="s">
        <v>240</v>
      </c>
      <c r="E556" s="74">
        <v>0</v>
      </c>
    </row>
    <row r="557" spans="3:5" ht="13.5" customHeight="1">
      <c r="C557" s="6">
        <v>4740</v>
      </c>
      <c r="D557" s="115" t="s">
        <v>671</v>
      </c>
      <c r="E557" s="74">
        <v>38760</v>
      </c>
    </row>
    <row r="558" ht="13.5" customHeight="1">
      <c r="D558" s="115" t="s">
        <v>663</v>
      </c>
    </row>
    <row r="559" spans="3:5" ht="13.5" customHeight="1">
      <c r="C559" s="6">
        <v>4850</v>
      </c>
      <c r="D559" s="115" t="s">
        <v>660</v>
      </c>
      <c r="E559" s="74">
        <v>7340</v>
      </c>
    </row>
    <row r="560" ht="13.5" customHeight="1">
      <c r="D560" s="115" t="s">
        <v>661</v>
      </c>
    </row>
    <row r="561" spans="2:5" ht="13.5" customHeight="1">
      <c r="B561" s="6">
        <v>85395</v>
      </c>
      <c r="D561" t="s">
        <v>617</v>
      </c>
      <c r="E561" s="88">
        <f>SUM(E563:E567)</f>
        <v>54600</v>
      </c>
    </row>
    <row r="562" spans="3:5" ht="13.5" customHeight="1">
      <c r="C562" s="6">
        <v>3110</v>
      </c>
      <c r="D562" t="s">
        <v>63</v>
      </c>
      <c r="E562" s="74">
        <v>0</v>
      </c>
    </row>
    <row r="563" spans="3:5" ht="13.5" customHeight="1">
      <c r="C563" s="6">
        <v>3290</v>
      </c>
      <c r="D563" s="115" t="s">
        <v>667</v>
      </c>
      <c r="E563" s="74">
        <v>25100</v>
      </c>
    </row>
    <row r="564" ht="13.5" customHeight="1">
      <c r="D564" s="115" t="s">
        <v>668</v>
      </c>
    </row>
    <row r="565" spans="3:5" ht="13.5" customHeight="1">
      <c r="C565" s="6">
        <v>4300</v>
      </c>
      <c r="D565" t="s">
        <v>55</v>
      </c>
      <c r="E565" s="74">
        <v>0</v>
      </c>
    </row>
    <row r="566" spans="3:5" ht="13.5" customHeight="1">
      <c r="C566" s="6">
        <v>4370</v>
      </c>
      <c r="D566" s="115" t="s">
        <v>666</v>
      </c>
      <c r="E566" s="74">
        <v>29500</v>
      </c>
    </row>
    <row r="567" ht="13.5" customHeight="1"/>
    <row r="568" spans="1:4" ht="12.75">
      <c r="A568" s="7">
        <v>852</v>
      </c>
      <c r="B568" s="7"/>
      <c r="C568" s="7"/>
      <c r="D568" s="5" t="s">
        <v>304</v>
      </c>
    </row>
    <row r="569" spans="2:5" ht="12.75">
      <c r="B569" s="6">
        <v>85213</v>
      </c>
      <c r="D569" t="s">
        <v>147</v>
      </c>
      <c r="E569" s="88">
        <f>SUM(E571:E571)</f>
        <v>66000</v>
      </c>
    </row>
    <row r="570" ht="12.75">
      <c r="D570" t="s">
        <v>228</v>
      </c>
    </row>
    <row r="571" spans="3:5" ht="12.75">
      <c r="C571" s="6">
        <v>4130</v>
      </c>
      <c r="D571" t="s">
        <v>145</v>
      </c>
      <c r="E571" s="74">
        <v>66000</v>
      </c>
    </row>
    <row r="573" spans="1:5" ht="12.75">
      <c r="A573" s="7">
        <v>851</v>
      </c>
      <c r="B573" s="7"/>
      <c r="C573" s="7"/>
      <c r="D573" s="5" t="s">
        <v>30</v>
      </c>
      <c r="E573" s="87">
        <f>E574+E594+E597</f>
        <v>491000</v>
      </c>
    </row>
    <row r="574" spans="2:5" ht="12.75">
      <c r="B574" s="6">
        <v>85154</v>
      </c>
      <c r="D574" t="s">
        <v>31</v>
      </c>
      <c r="E574" s="88">
        <f>SUM(E575:E593)</f>
        <v>484000</v>
      </c>
    </row>
    <row r="575" spans="1:5" ht="12.75">
      <c r="A575"/>
      <c r="B575"/>
      <c r="C575" s="6">
        <v>3020</v>
      </c>
      <c r="D575" t="s">
        <v>46</v>
      </c>
      <c r="E575" s="74">
        <v>1790</v>
      </c>
    </row>
    <row r="576" spans="1:5" ht="12.75">
      <c r="A576"/>
      <c r="B576"/>
      <c r="C576" s="6">
        <v>4010</v>
      </c>
      <c r="D576" t="s">
        <v>47</v>
      </c>
      <c r="E576" s="74">
        <v>275000</v>
      </c>
    </row>
    <row r="577" spans="1:5" ht="12.75">
      <c r="A577"/>
      <c r="B577"/>
      <c r="C577" s="6">
        <v>4040</v>
      </c>
      <c r="D577" t="s">
        <v>48</v>
      </c>
      <c r="E577" s="74">
        <v>18500</v>
      </c>
    </row>
    <row r="578" spans="1:5" ht="12.75">
      <c r="A578"/>
      <c r="B578"/>
      <c r="C578" s="6">
        <v>4110</v>
      </c>
      <c r="D578" t="s">
        <v>49</v>
      </c>
      <c r="E578" s="74">
        <v>49300</v>
      </c>
    </row>
    <row r="579" spans="1:5" ht="12.75">
      <c r="A579"/>
      <c r="B579"/>
      <c r="C579" s="6">
        <v>4120</v>
      </c>
      <c r="D579" t="s">
        <v>514</v>
      </c>
      <c r="E579" s="74">
        <v>6670</v>
      </c>
    </row>
    <row r="580" spans="1:5" ht="12.75">
      <c r="A580"/>
      <c r="B580"/>
      <c r="C580" s="6">
        <v>4170</v>
      </c>
      <c r="D580" t="s">
        <v>240</v>
      </c>
      <c r="E580" s="74">
        <v>8000</v>
      </c>
    </row>
    <row r="581" spans="1:5" ht="12.75">
      <c r="A581"/>
      <c r="B581"/>
      <c r="C581" s="6">
        <v>4210</v>
      </c>
      <c r="D581" t="s">
        <v>52</v>
      </c>
      <c r="E581" s="74">
        <v>13000</v>
      </c>
    </row>
    <row r="582" spans="1:5" ht="12.75">
      <c r="A582"/>
      <c r="B582"/>
      <c r="C582" s="6">
        <v>4260</v>
      </c>
      <c r="D582" t="s">
        <v>53</v>
      </c>
      <c r="E582" s="74">
        <v>17250</v>
      </c>
    </row>
    <row r="583" spans="1:5" ht="12.75">
      <c r="A583"/>
      <c r="B583"/>
      <c r="C583" s="6">
        <v>4270</v>
      </c>
      <c r="D583" t="s">
        <v>54</v>
      </c>
      <c r="E583" s="74">
        <v>2269</v>
      </c>
    </row>
    <row r="584" spans="1:5" ht="12.75">
      <c r="A584"/>
      <c r="B584"/>
      <c r="C584" s="6">
        <v>4280</v>
      </c>
      <c r="D584" t="s">
        <v>262</v>
      </c>
      <c r="E584" s="74">
        <v>100</v>
      </c>
    </row>
    <row r="585" spans="1:5" ht="12.75">
      <c r="A585"/>
      <c r="B585"/>
      <c r="C585" s="6">
        <v>4300</v>
      </c>
      <c r="D585" t="s">
        <v>55</v>
      </c>
      <c r="E585" s="74">
        <v>75000</v>
      </c>
    </row>
    <row r="586" spans="1:5" ht="12.75">
      <c r="A586"/>
      <c r="B586"/>
      <c r="C586" s="6">
        <v>4360</v>
      </c>
      <c r="D586" t="s">
        <v>332</v>
      </c>
      <c r="E586" s="74">
        <v>4600</v>
      </c>
    </row>
    <row r="587" spans="1:5" ht="12.75">
      <c r="A587"/>
      <c r="B587"/>
      <c r="C587" s="6">
        <v>4410</v>
      </c>
      <c r="D587" t="s">
        <v>56</v>
      </c>
      <c r="E587" s="74">
        <v>1000</v>
      </c>
    </row>
    <row r="588" spans="1:5" ht="12.75">
      <c r="A588"/>
      <c r="B588"/>
      <c r="C588" s="6">
        <v>4430</v>
      </c>
      <c r="D588" t="s">
        <v>57</v>
      </c>
      <c r="E588" s="74">
        <v>1150</v>
      </c>
    </row>
    <row r="589" spans="1:5" ht="12.75">
      <c r="A589"/>
      <c r="B589"/>
      <c r="C589" s="6">
        <v>4440</v>
      </c>
      <c r="D589" t="s">
        <v>58</v>
      </c>
      <c r="E589" s="74">
        <v>5821</v>
      </c>
    </row>
    <row r="590" spans="1:5" ht="12.75">
      <c r="A590"/>
      <c r="B590"/>
      <c r="C590" s="6">
        <v>4480</v>
      </c>
      <c r="D590" t="s">
        <v>68</v>
      </c>
      <c r="E590" s="74">
        <v>1000</v>
      </c>
    </row>
    <row r="591" spans="1:5" ht="12.75">
      <c r="A591" s="3"/>
      <c r="B591" s="3"/>
      <c r="C591" s="6">
        <v>4520</v>
      </c>
      <c r="D591" t="s">
        <v>370</v>
      </c>
      <c r="E591" s="74">
        <v>800</v>
      </c>
    </row>
    <row r="592" spans="3:5" ht="12.75">
      <c r="C592" s="6">
        <v>4700</v>
      </c>
      <c r="D592" t="s">
        <v>271</v>
      </c>
      <c r="E592" s="74">
        <v>2750</v>
      </c>
    </row>
    <row r="593" ht="12.75">
      <c r="D593" t="s">
        <v>272</v>
      </c>
    </row>
    <row r="594" spans="2:5" ht="12.75">
      <c r="B594" s="6">
        <v>85153</v>
      </c>
      <c r="D594" t="s">
        <v>256</v>
      </c>
      <c r="E594" s="88">
        <f>SUM(E595:E596)</f>
        <v>3000</v>
      </c>
    </row>
    <row r="595" spans="3:5" ht="12.75">
      <c r="C595" s="6">
        <v>4210</v>
      </c>
      <c r="D595" t="s">
        <v>52</v>
      </c>
      <c r="E595" s="74">
        <v>1000</v>
      </c>
    </row>
    <row r="596" spans="3:5" ht="12.75">
      <c r="C596" s="6">
        <v>4300</v>
      </c>
      <c r="D596" t="s">
        <v>55</v>
      </c>
      <c r="E596" s="74">
        <v>2000</v>
      </c>
    </row>
    <row r="597" spans="2:5" ht="12.75">
      <c r="B597" s="6">
        <v>85195</v>
      </c>
      <c r="D597" t="s">
        <v>595</v>
      </c>
      <c r="E597" s="88">
        <f>SUM(E598:E600)</f>
        <v>4000</v>
      </c>
    </row>
    <row r="598" spans="3:5" ht="12.75">
      <c r="C598" s="6">
        <v>4010</v>
      </c>
      <c r="D598" t="s">
        <v>47</v>
      </c>
      <c r="E598" s="74">
        <v>3300</v>
      </c>
    </row>
    <row r="599" spans="3:5" ht="12.75">
      <c r="C599" s="6">
        <v>4110</v>
      </c>
      <c r="D599" t="s">
        <v>49</v>
      </c>
      <c r="E599" s="74">
        <v>580</v>
      </c>
    </row>
    <row r="600" spans="3:5" ht="12.75">
      <c r="C600" s="6">
        <v>4120</v>
      </c>
      <c r="D600" t="s">
        <v>514</v>
      </c>
      <c r="E600" s="74">
        <v>120</v>
      </c>
    </row>
    <row r="602" spans="1:5" s="56" customFormat="1" ht="12.75">
      <c r="A602" s="57">
        <v>855</v>
      </c>
      <c r="B602" s="57"/>
      <c r="C602" s="57"/>
      <c r="D602" s="56" t="s">
        <v>445</v>
      </c>
      <c r="E602" s="88">
        <f>E603+E616</f>
        <v>451879</v>
      </c>
    </row>
    <row r="603" spans="2:5" ht="12.75">
      <c r="B603" s="52">
        <v>85504</v>
      </c>
      <c r="C603" s="52"/>
      <c r="D603" s="58" t="s">
        <v>369</v>
      </c>
      <c r="E603" s="88">
        <f>SUM(E604:E615)</f>
        <v>211879</v>
      </c>
    </row>
    <row r="604" spans="2:5" ht="12.75">
      <c r="B604" s="52"/>
      <c r="C604" s="6">
        <v>3020</v>
      </c>
      <c r="D604" t="s">
        <v>46</v>
      </c>
      <c r="E604" s="90">
        <v>1500</v>
      </c>
    </row>
    <row r="605" spans="2:5" ht="12.75">
      <c r="B605" s="52"/>
      <c r="C605" s="6">
        <v>4010</v>
      </c>
      <c r="D605" t="s">
        <v>47</v>
      </c>
      <c r="E605" s="90">
        <v>147800</v>
      </c>
    </row>
    <row r="606" spans="2:5" ht="12.75">
      <c r="B606" s="52"/>
      <c r="C606" s="6">
        <v>4040</v>
      </c>
      <c r="D606" t="s">
        <v>48</v>
      </c>
      <c r="E606" s="90">
        <v>12300</v>
      </c>
    </row>
    <row r="607" spans="2:5" ht="12.75">
      <c r="B607" s="52"/>
      <c r="C607" s="6">
        <v>4110</v>
      </c>
      <c r="D607" t="s">
        <v>49</v>
      </c>
      <c r="E607" s="90">
        <v>27330</v>
      </c>
    </row>
    <row r="608" spans="2:5" ht="12.75">
      <c r="B608" s="52"/>
      <c r="C608" s="6">
        <v>4120</v>
      </c>
      <c r="D608" t="s">
        <v>514</v>
      </c>
      <c r="E608" s="90">
        <v>3820</v>
      </c>
    </row>
    <row r="609" spans="2:5" ht="12.75">
      <c r="B609" s="52"/>
      <c r="C609" s="6">
        <v>4210</v>
      </c>
      <c r="D609" t="s">
        <v>52</v>
      </c>
      <c r="E609" s="90">
        <v>1060</v>
      </c>
    </row>
    <row r="610" spans="1:5" ht="12.75">
      <c r="A610"/>
      <c r="B610" s="52"/>
      <c r="C610" s="6">
        <v>4260</v>
      </c>
      <c r="D610" t="s">
        <v>53</v>
      </c>
      <c r="E610" s="90">
        <v>3430</v>
      </c>
    </row>
    <row r="611" spans="1:5" ht="12.75">
      <c r="A611"/>
      <c r="B611" s="52"/>
      <c r="C611" s="6">
        <v>4300</v>
      </c>
      <c r="D611" t="s">
        <v>55</v>
      </c>
      <c r="E611" s="90">
        <v>3750</v>
      </c>
    </row>
    <row r="612" spans="1:5" ht="12.75">
      <c r="A612"/>
      <c r="B612" s="52"/>
      <c r="C612" s="6">
        <v>4360</v>
      </c>
      <c r="D612" t="s">
        <v>332</v>
      </c>
      <c r="E612" s="90">
        <v>2700</v>
      </c>
    </row>
    <row r="613" spans="1:5" ht="12.75">
      <c r="A613"/>
      <c r="B613" s="52"/>
      <c r="C613" s="6">
        <v>4410</v>
      </c>
      <c r="D613" t="s">
        <v>56</v>
      </c>
      <c r="E613" s="90">
        <v>2700</v>
      </c>
    </row>
    <row r="614" spans="1:5" ht="12.75">
      <c r="A614"/>
      <c r="B614" s="52"/>
      <c r="C614" s="6">
        <v>4440</v>
      </c>
      <c r="D614" t="s">
        <v>58</v>
      </c>
      <c r="E614" s="90">
        <v>4989</v>
      </c>
    </row>
    <row r="615" spans="1:5" ht="12.75">
      <c r="A615"/>
      <c r="B615" s="52"/>
      <c r="C615" s="6">
        <v>4700</v>
      </c>
      <c r="D615" t="s">
        <v>265</v>
      </c>
      <c r="E615" s="90">
        <v>500</v>
      </c>
    </row>
    <row r="616" spans="1:5" ht="12.75">
      <c r="A616"/>
      <c r="B616" s="33" t="s">
        <v>455</v>
      </c>
      <c r="C616" s="61"/>
      <c r="D616" s="70" t="s">
        <v>368</v>
      </c>
      <c r="E616" s="97">
        <f>E617</f>
        <v>240000</v>
      </c>
    </row>
    <row r="617" spans="1:5" ht="12.75">
      <c r="A617"/>
      <c r="B617" s="60"/>
      <c r="C617" s="61">
        <v>4330</v>
      </c>
      <c r="D617" s="47" t="s">
        <v>379</v>
      </c>
      <c r="E617" s="98">
        <v>240000</v>
      </c>
    </row>
    <row r="618" spans="1:5" ht="12.75">
      <c r="A618"/>
      <c r="B618" s="60"/>
      <c r="C618" s="61"/>
      <c r="D618" s="47" t="s">
        <v>238</v>
      </c>
      <c r="E618" s="98"/>
    </row>
    <row r="635" ht="14.25" customHeight="1"/>
    <row r="636" ht="12.75">
      <c r="E636" s="74" t="s">
        <v>28</v>
      </c>
    </row>
    <row r="637" spans="4:5" ht="12.75">
      <c r="D637" s="7" t="s">
        <v>539</v>
      </c>
      <c r="E637" s="74" t="s">
        <v>694</v>
      </c>
    </row>
    <row r="638" spans="4:5" ht="12.75">
      <c r="D638" s="7" t="s">
        <v>3</v>
      </c>
      <c r="E638" s="74" t="s">
        <v>181</v>
      </c>
    </row>
    <row r="639" ht="12.75">
      <c r="E639" s="75" t="s">
        <v>695</v>
      </c>
    </row>
    <row r="640" spans="1:5" ht="12.75">
      <c r="A640" s="1" t="s">
        <v>0</v>
      </c>
      <c r="B640" s="1" t="s">
        <v>5</v>
      </c>
      <c r="C640" s="1" t="s">
        <v>6</v>
      </c>
      <c r="D640" s="1" t="s">
        <v>7</v>
      </c>
      <c r="E640" s="77" t="s">
        <v>8</v>
      </c>
    </row>
    <row r="641" spans="1:5" ht="12.75">
      <c r="A641" s="7">
        <v>926</v>
      </c>
      <c r="B641" s="7"/>
      <c r="C641" s="7"/>
      <c r="D641" s="5" t="s">
        <v>348</v>
      </c>
      <c r="E641" s="87">
        <f>E646+E642</f>
        <v>4541696</v>
      </c>
    </row>
    <row r="642" spans="1:5" s="71" customFormat="1" ht="12.75">
      <c r="A642" s="72"/>
      <c r="B642" s="57">
        <v>92601</v>
      </c>
      <c r="C642" s="57"/>
      <c r="D642" s="56" t="s">
        <v>299</v>
      </c>
      <c r="E642" s="88">
        <f>SUM(E643:E644)</f>
        <v>1040000</v>
      </c>
    </row>
    <row r="643" spans="1:5" ht="12.75">
      <c r="A643" s="7"/>
      <c r="B643" s="7"/>
      <c r="C643" s="72">
        <v>6050</v>
      </c>
      <c r="D643" s="12" t="s">
        <v>261</v>
      </c>
      <c r="E643" s="107">
        <v>357050.22</v>
      </c>
    </row>
    <row r="644" spans="1:5" ht="12.75">
      <c r="A644" s="7"/>
      <c r="B644" s="7"/>
      <c r="C644" s="72">
        <v>6100</v>
      </c>
      <c r="D644" s="12" t="s">
        <v>692</v>
      </c>
      <c r="E644" s="107">
        <v>682949.78</v>
      </c>
    </row>
    <row r="645" spans="1:5" s="71" customFormat="1" ht="12.75">
      <c r="A645" s="72"/>
      <c r="B645" s="72"/>
      <c r="C645" s="72"/>
      <c r="D645" t="s">
        <v>693</v>
      </c>
      <c r="E645" s="107"/>
    </row>
    <row r="646" spans="1:5" ht="12.75">
      <c r="A646"/>
      <c r="B646" s="57">
        <v>92604</v>
      </c>
      <c r="C646" s="57"/>
      <c r="D646" s="56" t="s">
        <v>67</v>
      </c>
      <c r="E646" s="88">
        <f>SUM(E647:E668)</f>
        <v>3501696</v>
      </c>
    </row>
    <row r="647" spans="1:5" ht="12.75">
      <c r="A647"/>
      <c r="C647" s="6">
        <v>3020</v>
      </c>
      <c r="D647" t="s">
        <v>46</v>
      </c>
      <c r="E647" s="74">
        <v>14000</v>
      </c>
    </row>
    <row r="648" spans="1:5" ht="12.75">
      <c r="A648"/>
      <c r="C648" s="6">
        <v>4010</v>
      </c>
      <c r="D648" t="s">
        <v>47</v>
      </c>
      <c r="E648" s="74">
        <v>1555200</v>
      </c>
    </row>
    <row r="649" spans="1:5" ht="12.75">
      <c r="A649"/>
      <c r="C649" s="6">
        <v>4040</v>
      </c>
      <c r="D649" t="s">
        <v>48</v>
      </c>
      <c r="E649" s="74">
        <v>105600</v>
      </c>
    </row>
    <row r="650" spans="1:5" ht="12.75">
      <c r="A650"/>
      <c r="C650" s="6">
        <v>4110</v>
      </c>
      <c r="D650" t="s">
        <v>49</v>
      </c>
      <c r="E650" s="74">
        <v>272800</v>
      </c>
    </row>
    <row r="651" spans="1:5" ht="12.75">
      <c r="A651"/>
      <c r="C651" s="6">
        <v>4120</v>
      </c>
      <c r="D651" t="s">
        <v>514</v>
      </c>
      <c r="E651" s="74">
        <v>37000</v>
      </c>
    </row>
    <row r="652" spans="1:5" ht="12.75">
      <c r="A652"/>
      <c r="C652" s="6">
        <v>4170</v>
      </c>
      <c r="D652" t="s">
        <v>240</v>
      </c>
      <c r="E652" s="74">
        <v>5000</v>
      </c>
    </row>
    <row r="653" spans="1:5" ht="12.75">
      <c r="A653"/>
      <c r="C653" s="6">
        <v>4190</v>
      </c>
      <c r="D653" t="s">
        <v>429</v>
      </c>
      <c r="E653" s="74">
        <v>1000</v>
      </c>
    </row>
    <row r="654" spans="1:5" ht="12.75">
      <c r="A654"/>
      <c r="B654"/>
      <c r="C654" s="6">
        <v>4210</v>
      </c>
      <c r="D654" t="s">
        <v>52</v>
      </c>
      <c r="E654" s="74">
        <v>161500</v>
      </c>
    </row>
    <row r="655" spans="1:5" ht="12.75">
      <c r="A655"/>
      <c r="B655"/>
      <c r="C655" s="6">
        <v>4260</v>
      </c>
      <c r="D655" t="s">
        <v>53</v>
      </c>
      <c r="E655" s="74">
        <v>973000</v>
      </c>
    </row>
    <row r="656" spans="1:5" ht="12.75">
      <c r="A656"/>
      <c r="B656"/>
      <c r="C656" s="6">
        <v>4270</v>
      </c>
      <c r="D656" t="s">
        <v>54</v>
      </c>
      <c r="E656" s="74">
        <v>58000</v>
      </c>
    </row>
    <row r="657" spans="1:5" ht="12.75">
      <c r="A657"/>
      <c r="B657"/>
      <c r="C657" s="6">
        <v>4280</v>
      </c>
      <c r="D657" t="s">
        <v>262</v>
      </c>
      <c r="E657" s="74">
        <v>3000</v>
      </c>
    </row>
    <row r="658" spans="1:5" ht="12.75">
      <c r="A658"/>
      <c r="B658"/>
      <c r="C658" s="6">
        <v>4300</v>
      </c>
      <c r="D658" t="s">
        <v>55</v>
      </c>
      <c r="E658" s="74">
        <v>136800</v>
      </c>
    </row>
    <row r="659" spans="1:5" ht="12.75">
      <c r="A659"/>
      <c r="B659"/>
      <c r="C659" s="6">
        <v>4360</v>
      </c>
      <c r="D659" t="s">
        <v>332</v>
      </c>
      <c r="E659" s="74">
        <v>5700</v>
      </c>
    </row>
    <row r="660" spans="1:5" ht="12.75">
      <c r="A660"/>
      <c r="B660"/>
      <c r="C660" s="6">
        <v>4410</v>
      </c>
      <c r="D660" t="s">
        <v>56</v>
      </c>
      <c r="E660" s="74">
        <v>3100</v>
      </c>
    </row>
    <row r="661" spans="1:5" ht="12.75">
      <c r="A661"/>
      <c r="B661"/>
      <c r="C661" s="6">
        <v>4430</v>
      </c>
      <c r="D661" t="s">
        <v>57</v>
      </c>
      <c r="E661" s="74">
        <v>22900</v>
      </c>
    </row>
    <row r="662" spans="1:5" ht="12.75">
      <c r="A662"/>
      <c r="B662"/>
      <c r="C662" s="6">
        <v>4440</v>
      </c>
      <c r="D662" t="s">
        <v>58</v>
      </c>
      <c r="E662" s="74">
        <v>53770</v>
      </c>
    </row>
    <row r="663" spans="1:5" ht="12.75">
      <c r="A663"/>
      <c r="B663"/>
      <c r="C663" s="6">
        <v>4480</v>
      </c>
      <c r="D663" t="s">
        <v>68</v>
      </c>
      <c r="E663" s="74">
        <v>78056</v>
      </c>
    </row>
    <row r="664" spans="1:5" ht="12.75">
      <c r="A664"/>
      <c r="B664"/>
      <c r="C664" s="6">
        <v>4520</v>
      </c>
      <c r="D664" t="s">
        <v>457</v>
      </c>
      <c r="E664" s="74">
        <v>3270</v>
      </c>
    </row>
    <row r="665" spans="1:4" ht="12.75">
      <c r="A665"/>
      <c r="B665"/>
      <c r="D665" t="s">
        <v>258</v>
      </c>
    </row>
    <row r="666" spans="1:5" ht="12.75">
      <c r="A666"/>
      <c r="B666"/>
      <c r="C666" s="6">
        <v>4530</v>
      </c>
      <c r="D666" t="s">
        <v>425</v>
      </c>
      <c r="E666" s="74">
        <v>8000</v>
      </c>
    </row>
    <row r="667" spans="1:5" ht="12.75">
      <c r="A667"/>
      <c r="B667"/>
      <c r="C667" s="6">
        <v>4700</v>
      </c>
      <c r="D667" t="s">
        <v>265</v>
      </c>
      <c r="E667" s="74">
        <v>2000</v>
      </c>
    </row>
    <row r="668" spans="1:5" ht="12.75">
      <c r="A668"/>
      <c r="B668"/>
      <c r="C668" s="6">
        <v>4710</v>
      </c>
      <c r="D668" t="s">
        <v>501</v>
      </c>
      <c r="E668" s="74">
        <v>2000</v>
      </c>
    </row>
    <row r="677" spans="1:5" ht="12.75">
      <c r="A677"/>
      <c r="B677"/>
      <c r="E677" s="74" t="s">
        <v>27</v>
      </c>
    </row>
    <row r="678" spans="4:5" ht="12.75">
      <c r="D678" s="7" t="s">
        <v>539</v>
      </c>
      <c r="E678" s="74" t="s">
        <v>694</v>
      </c>
    </row>
    <row r="679" spans="4:5" ht="12.75">
      <c r="D679" s="6" t="s">
        <v>16</v>
      </c>
      <c r="E679" s="74" t="s">
        <v>181</v>
      </c>
    </row>
    <row r="680" ht="12.75">
      <c r="E680" s="75" t="s">
        <v>695</v>
      </c>
    </row>
    <row r="681" spans="1:5" ht="12.75">
      <c r="A681" s="1" t="s">
        <v>0</v>
      </c>
      <c r="B681" s="1" t="s">
        <v>5</v>
      </c>
      <c r="C681" s="1" t="s">
        <v>6</v>
      </c>
      <c r="D681" s="1" t="s">
        <v>7</v>
      </c>
      <c r="E681" s="77" t="s">
        <v>8</v>
      </c>
    </row>
    <row r="682" spans="1:5" ht="12.75">
      <c r="A682" s="7">
        <v>855</v>
      </c>
      <c r="B682" s="7"/>
      <c r="C682" s="7"/>
      <c r="D682" s="5" t="s">
        <v>445</v>
      </c>
      <c r="E682" s="87">
        <f>SUM(E683)</f>
        <v>803868</v>
      </c>
    </row>
    <row r="683" spans="2:5" ht="12.75">
      <c r="B683" s="53" t="s">
        <v>512</v>
      </c>
      <c r="C683" s="57"/>
      <c r="D683" s="56" t="s">
        <v>513</v>
      </c>
      <c r="E683" s="88">
        <f>SUM(E684:E706)</f>
        <v>803868</v>
      </c>
    </row>
    <row r="684" spans="3:5" ht="12.75">
      <c r="C684" s="6">
        <v>3020</v>
      </c>
      <c r="D684" t="s">
        <v>46</v>
      </c>
      <c r="E684" s="74">
        <v>600</v>
      </c>
    </row>
    <row r="685" spans="3:5" ht="12.75">
      <c r="C685" s="6">
        <v>4010</v>
      </c>
      <c r="D685" t="s">
        <v>47</v>
      </c>
      <c r="E685" s="74">
        <v>512200</v>
      </c>
    </row>
    <row r="686" spans="1:5" ht="12.75">
      <c r="A686"/>
      <c r="B686"/>
      <c r="C686" s="6">
        <v>4040</v>
      </c>
      <c r="D686" t="s">
        <v>48</v>
      </c>
      <c r="E686" s="74">
        <v>33049</v>
      </c>
    </row>
    <row r="687" spans="1:5" ht="12.75">
      <c r="A687"/>
      <c r="B687"/>
      <c r="C687" s="6">
        <v>4110</v>
      </c>
      <c r="D687" t="s">
        <v>49</v>
      </c>
      <c r="E687" s="74">
        <v>95800</v>
      </c>
    </row>
    <row r="688" spans="1:5" ht="12.75">
      <c r="A688"/>
      <c r="B688"/>
      <c r="C688" s="6">
        <v>4120</v>
      </c>
      <c r="D688" t="s">
        <v>514</v>
      </c>
      <c r="E688" s="74">
        <v>13800</v>
      </c>
    </row>
    <row r="689" spans="1:5" ht="12.75">
      <c r="A689"/>
      <c r="B689"/>
      <c r="C689" s="6">
        <v>4170</v>
      </c>
      <c r="D689" t="s">
        <v>240</v>
      </c>
      <c r="E689" s="74">
        <v>7500</v>
      </c>
    </row>
    <row r="690" spans="1:5" ht="12.75">
      <c r="A690"/>
      <c r="B690"/>
      <c r="C690" s="6">
        <v>4210</v>
      </c>
      <c r="D690" t="s">
        <v>52</v>
      </c>
      <c r="E690" s="74">
        <v>15000</v>
      </c>
    </row>
    <row r="691" spans="1:5" ht="12.75">
      <c r="A691"/>
      <c r="B691"/>
      <c r="C691" s="6">
        <v>4220</v>
      </c>
      <c r="D691" t="s">
        <v>61</v>
      </c>
      <c r="E691" s="74">
        <v>36000</v>
      </c>
    </row>
    <row r="692" spans="1:5" ht="12.75">
      <c r="A692"/>
      <c r="B692"/>
      <c r="C692" s="6">
        <v>4240</v>
      </c>
      <c r="D692" t="s">
        <v>418</v>
      </c>
      <c r="E692" s="74">
        <v>4500</v>
      </c>
    </row>
    <row r="693" spans="1:5" ht="12.75">
      <c r="A693"/>
      <c r="B693"/>
      <c r="C693" s="6">
        <v>4260</v>
      </c>
      <c r="D693" t="s">
        <v>53</v>
      </c>
      <c r="E693" s="74">
        <v>37500</v>
      </c>
    </row>
    <row r="694" spans="1:5" ht="12.75">
      <c r="A694"/>
      <c r="B694"/>
      <c r="C694" s="6">
        <v>4270</v>
      </c>
      <c r="D694" t="s">
        <v>54</v>
      </c>
      <c r="E694" s="74">
        <v>2500</v>
      </c>
    </row>
    <row r="695" spans="1:5" ht="12.75">
      <c r="A695"/>
      <c r="B695"/>
      <c r="C695" s="6">
        <v>4280</v>
      </c>
      <c r="D695" t="s">
        <v>262</v>
      </c>
      <c r="E695" s="74">
        <v>1000</v>
      </c>
    </row>
    <row r="696" spans="1:5" ht="12.75">
      <c r="A696"/>
      <c r="B696"/>
      <c r="C696" s="6">
        <v>4300</v>
      </c>
      <c r="D696" t="s">
        <v>55</v>
      </c>
      <c r="E696" s="74">
        <v>15500</v>
      </c>
    </row>
    <row r="697" spans="1:5" ht="12.75">
      <c r="A697"/>
      <c r="B697"/>
      <c r="C697" s="6">
        <v>4360</v>
      </c>
      <c r="D697" t="s">
        <v>332</v>
      </c>
      <c r="E697" s="74">
        <v>1200</v>
      </c>
    </row>
    <row r="698" spans="1:5" ht="12.75">
      <c r="A698"/>
      <c r="B698"/>
      <c r="C698" s="6">
        <v>4410</v>
      </c>
      <c r="D698" t="s">
        <v>56</v>
      </c>
      <c r="E698" s="74">
        <v>300</v>
      </c>
    </row>
    <row r="699" spans="1:5" ht="12.75">
      <c r="A699"/>
      <c r="B699"/>
      <c r="C699" s="6">
        <v>4430</v>
      </c>
      <c r="D699" t="s">
        <v>57</v>
      </c>
      <c r="E699" s="74">
        <v>1500</v>
      </c>
    </row>
    <row r="700" spans="1:5" ht="12.75">
      <c r="A700"/>
      <c r="B700"/>
      <c r="C700" s="6">
        <v>4440</v>
      </c>
      <c r="D700" t="s">
        <v>58</v>
      </c>
      <c r="E700" s="74">
        <v>24113</v>
      </c>
    </row>
    <row r="701" spans="1:5" ht="12.75">
      <c r="A701"/>
      <c r="B701"/>
      <c r="C701" s="6">
        <v>4520</v>
      </c>
      <c r="D701" t="s">
        <v>457</v>
      </c>
      <c r="E701" s="74">
        <v>506</v>
      </c>
    </row>
    <row r="702" spans="1:4" ht="12.75">
      <c r="A702"/>
      <c r="B702"/>
      <c r="D702" t="s">
        <v>258</v>
      </c>
    </row>
    <row r="703" spans="1:5" ht="12.75">
      <c r="A703"/>
      <c r="B703"/>
      <c r="C703" s="6">
        <v>4610</v>
      </c>
      <c r="D703" t="s">
        <v>494</v>
      </c>
      <c r="E703" s="74">
        <v>300</v>
      </c>
    </row>
    <row r="704" spans="1:5" ht="12.75">
      <c r="A704"/>
      <c r="B704"/>
      <c r="C704" s="6">
        <v>4700</v>
      </c>
      <c r="D704" t="s">
        <v>263</v>
      </c>
      <c r="E704" s="74">
        <v>500</v>
      </c>
    </row>
    <row r="705" ht="12.75">
      <c r="D705" t="s">
        <v>264</v>
      </c>
    </row>
    <row r="706" spans="3:5" ht="12.75">
      <c r="C706" s="6">
        <v>4710</v>
      </c>
      <c r="D706" t="s">
        <v>501</v>
      </c>
      <c r="E706" s="74">
        <v>500</v>
      </c>
    </row>
    <row r="710" spans="1:5" ht="12.75">
      <c r="A710" s="57"/>
      <c r="B710" s="53"/>
      <c r="C710" s="54"/>
      <c r="D710" s="55"/>
      <c r="E710" s="114"/>
    </row>
    <row r="711" spans="2:5" ht="12.75">
      <c r="B711" s="33"/>
      <c r="C711" s="61"/>
      <c r="D711" s="47"/>
      <c r="E711" s="106"/>
    </row>
    <row r="712" spans="2:5" ht="12.75">
      <c r="B712" s="60"/>
      <c r="E712" s="106"/>
    </row>
    <row r="720" ht="12.75">
      <c r="E720" s="74" t="s">
        <v>273</v>
      </c>
    </row>
    <row r="721" spans="4:5" ht="12.75">
      <c r="D721" s="7" t="s">
        <v>541</v>
      </c>
      <c r="E721" s="74" t="s">
        <v>694</v>
      </c>
    </row>
    <row r="722" spans="4:5" ht="12.75">
      <c r="D722" s="6" t="s">
        <v>17</v>
      </c>
      <c r="E722" s="74" t="s">
        <v>181</v>
      </c>
    </row>
    <row r="723" ht="12.75">
      <c r="E723" s="75" t="s">
        <v>695</v>
      </c>
    </row>
    <row r="724" spans="1:5" ht="12.75">
      <c r="A724" s="1" t="s">
        <v>0</v>
      </c>
      <c r="B724" s="1" t="s">
        <v>5</v>
      </c>
      <c r="C724" s="1" t="s">
        <v>6</v>
      </c>
      <c r="D724" s="1" t="s">
        <v>7</v>
      </c>
      <c r="E724" s="77" t="s">
        <v>8</v>
      </c>
    </row>
    <row r="725" spans="1:5" s="5" customFormat="1" ht="12.75">
      <c r="A725" s="7">
        <v>801</v>
      </c>
      <c r="B725" s="7"/>
      <c r="C725" s="7"/>
      <c r="D725" s="5" t="s">
        <v>12</v>
      </c>
      <c r="E725" s="87">
        <f>E726+E762+E753+E768</f>
        <v>2092718.36</v>
      </c>
    </row>
    <row r="726" spans="1:5" s="56" customFormat="1" ht="12.75">
      <c r="A726" s="57"/>
      <c r="B726" s="57">
        <v>80104</v>
      </c>
      <c r="C726" s="57"/>
      <c r="D726" s="56" t="s">
        <v>179</v>
      </c>
      <c r="E726" s="88">
        <f>SUM(E727:E751)</f>
        <v>2041004</v>
      </c>
    </row>
    <row r="727" spans="3:5" ht="12.75">
      <c r="C727" s="6">
        <v>3020</v>
      </c>
      <c r="D727" t="s">
        <v>46</v>
      </c>
      <c r="E727" s="74">
        <v>37344</v>
      </c>
    </row>
    <row r="728" spans="3:5" ht="12.75">
      <c r="C728" s="6">
        <v>3050</v>
      </c>
      <c r="D728" t="s">
        <v>276</v>
      </c>
      <c r="E728" s="74">
        <v>1440</v>
      </c>
    </row>
    <row r="729" spans="1:5" ht="12.75">
      <c r="A729"/>
      <c r="B729"/>
      <c r="C729" s="6">
        <v>4010</v>
      </c>
      <c r="D729" t="s">
        <v>47</v>
      </c>
      <c r="E729" s="74">
        <v>565260</v>
      </c>
    </row>
    <row r="730" spans="1:5" ht="12.75">
      <c r="A730"/>
      <c r="B730"/>
      <c r="C730" s="6">
        <v>4040</v>
      </c>
      <c r="D730" t="s">
        <v>48</v>
      </c>
      <c r="E730" s="74">
        <v>46541</v>
      </c>
    </row>
    <row r="731" spans="1:5" ht="12.75">
      <c r="A731"/>
      <c r="B731"/>
      <c r="C731" s="6">
        <v>4110</v>
      </c>
      <c r="D731" t="s">
        <v>49</v>
      </c>
      <c r="E731" s="74">
        <v>216784</v>
      </c>
    </row>
    <row r="732" spans="1:5" ht="12.75">
      <c r="A732"/>
      <c r="B732"/>
      <c r="C732" s="6">
        <v>4120</v>
      </c>
      <c r="D732" t="s">
        <v>514</v>
      </c>
      <c r="E732" s="74">
        <v>32010</v>
      </c>
    </row>
    <row r="733" spans="1:5" ht="12.75">
      <c r="A733"/>
      <c r="B733"/>
      <c r="C733" s="6">
        <v>4140</v>
      </c>
      <c r="D733" t="s">
        <v>50</v>
      </c>
      <c r="E733" s="74">
        <v>15600</v>
      </c>
    </row>
    <row r="734" spans="1:4" ht="12.75">
      <c r="A734"/>
      <c r="B734"/>
      <c r="D734" t="s">
        <v>51</v>
      </c>
    </row>
    <row r="735" spans="1:5" ht="12.75">
      <c r="A735"/>
      <c r="B735"/>
      <c r="C735" s="6">
        <v>4170</v>
      </c>
      <c r="D735" t="s">
        <v>240</v>
      </c>
      <c r="E735" s="74">
        <v>7500</v>
      </c>
    </row>
    <row r="736" spans="1:5" ht="12.75">
      <c r="A736"/>
      <c r="B736"/>
      <c r="C736" s="6">
        <v>4210</v>
      </c>
      <c r="D736" t="s">
        <v>52</v>
      </c>
      <c r="E736" s="74">
        <v>10440</v>
      </c>
    </row>
    <row r="737" spans="1:5" ht="12.75">
      <c r="A737"/>
      <c r="B737"/>
      <c r="C737" s="6">
        <v>4240</v>
      </c>
      <c r="D737" t="s">
        <v>418</v>
      </c>
      <c r="E737" s="74">
        <v>5750</v>
      </c>
    </row>
    <row r="738" spans="1:5" ht="12.75">
      <c r="A738"/>
      <c r="B738"/>
      <c r="C738" s="6">
        <v>4260</v>
      </c>
      <c r="D738" t="s">
        <v>53</v>
      </c>
      <c r="E738" s="74">
        <v>72000</v>
      </c>
    </row>
    <row r="739" spans="1:5" ht="12.75">
      <c r="A739"/>
      <c r="B739"/>
      <c r="C739" s="6">
        <v>4270</v>
      </c>
      <c r="D739" t="s">
        <v>54</v>
      </c>
      <c r="E739" s="74">
        <v>30000</v>
      </c>
    </row>
    <row r="740" spans="1:5" ht="12.75">
      <c r="A740"/>
      <c r="B740"/>
      <c r="C740" s="6">
        <v>4280</v>
      </c>
      <c r="D740" t="s">
        <v>262</v>
      </c>
      <c r="E740" s="74">
        <v>2500</v>
      </c>
    </row>
    <row r="741" spans="1:5" ht="12.75">
      <c r="A741"/>
      <c r="B741"/>
      <c r="C741" s="6">
        <v>4300</v>
      </c>
      <c r="D741" t="s">
        <v>55</v>
      </c>
      <c r="E741" s="74">
        <v>11050</v>
      </c>
    </row>
    <row r="742" spans="1:5" ht="12.75">
      <c r="A742"/>
      <c r="B742"/>
      <c r="C742" s="6">
        <v>4360</v>
      </c>
      <c r="D742" t="s">
        <v>332</v>
      </c>
      <c r="E742" s="74">
        <v>3000</v>
      </c>
    </row>
    <row r="743" spans="1:5" ht="12.75">
      <c r="A743"/>
      <c r="B743"/>
      <c r="C743" s="6">
        <v>4410</v>
      </c>
      <c r="D743" t="s">
        <v>56</v>
      </c>
      <c r="E743" s="74">
        <v>850</v>
      </c>
    </row>
    <row r="744" spans="1:5" ht="12.75">
      <c r="A744"/>
      <c r="B744"/>
      <c r="C744" s="6">
        <v>4430</v>
      </c>
      <c r="D744" t="s">
        <v>57</v>
      </c>
      <c r="E744" s="74">
        <v>1560</v>
      </c>
    </row>
    <row r="745" spans="1:5" ht="12.75">
      <c r="A745" s="3"/>
      <c r="B745" s="3"/>
      <c r="C745" s="6">
        <v>4440</v>
      </c>
      <c r="D745" t="s">
        <v>58</v>
      </c>
      <c r="E745" s="85">
        <v>80654</v>
      </c>
    </row>
    <row r="746" spans="1:5" ht="12.75">
      <c r="A746" s="3"/>
      <c r="B746" s="3"/>
      <c r="C746" s="6">
        <v>4700</v>
      </c>
      <c r="D746" t="s">
        <v>271</v>
      </c>
      <c r="E746" s="85">
        <v>2700</v>
      </c>
    </row>
    <row r="747" spans="1:5" ht="12.75">
      <c r="A747" s="3"/>
      <c r="B747" s="3"/>
      <c r="D747" t="s">
        <v>272</v>
      </c>
      <c r="E747" s="85"/>
    </row>
    <row r="748" spans="1:5" ht="12.75">
      <c r="A748" s="3"/>
      <c r="B748" s="3"/>
      <c r="C748" s="6">
        <v>4710</v>
      </c>
      <c r="D748" t="s">
        <v>501</v>
      </c>
      <c r="E748" s="85">
        <v>2500</v>
      </c>
    </row>
    <row r="749" spans="1:5" ht="12.75">
      <c r="A749" s="3"/>
      <c r="B749" s="3"/>
      <c r="C749" s="6">
        <v>4790</v>
      </c>
      <c r="D749" t="s">
        <v>544</v>
      </c>
      <c r="E749" s="85">
        <v>788501</v>
      </c>
    </row>
    <row r="750" spans="1:5" ht="12.75">
      <c r="A750" s="3"/>
      <c r="B750" s="3"/>
      <c r="C750" s="6">
        <v>4800</v>
      </c>
      <c r="D750" t="s">
        <v>545</v>
      </c>
      <c r="E750" s="85">
        <v>67020</v>
      </c>
    </row>
    <row r="751" spans="1:5" ht="12.75">
      <c r="A751" s="3"/>
      <c r="B751" s="3"/>
      <c r="C751" s="6">
        <v>6050</v>
      </c>
      <c r="D751" t="s">
        <v>261</v>
      </c>
      <c r="E751" s="85">
        <v>40000</v>
      </c>
    </row>
    <row r="752" spans="1:5" ht="12.75">
      <c r="A752" s="3"/>
      <c r="B752" s="3"/>
      <c r="E752" s="85"/>
    </row>
    <row r="753" spans="1:5" ht="12.75">
      <c r="A753" s="3"/>
      <c r="B753" s="7">
        <v>80104</v>
      </c>
      <c r="C753" s="7"/>
      <c r="D753" s="5" t="s">
        <v>623</v>
      </c>
      <c r="E753" s="114">
        <f>SUM(E755:E760)</f>
        <v>18799.36</v>
      </c>
    </row>
    <row r="754" spans="1:5" ht="12.75">
      <c r="A754" s="3"/>
      <c r="B754" s="7"/>
      <c r="C754" s="7"/>
      <c r="D754" s="140" t="s">
        <v>621</v>
      </c>
      <c r="E754" s="85"/>
    </row>
    <row r="755" spans="1:5" ht="12.75">
      <c r="A755" s="3"/>
      <c r="B755" s="7"/>
      <c r="C755" s="6">
        <v>4110</v>
      </c>
      <c r="D755" t="s">
        <v>49</v>
      </c>
      <c r="E755" s="85">
        <v>0</v>
      </c>
    </row>
    <row r="756" spans="1:5" ht="12.75">
      <c r="A756" s="3"/>
      <c r="B756" s="7"/>
      <c r="C756" s="6">
        <v>4120</v>
      </c>
      <c r="D756" t="s">
        <v>514</v>
      </c>
      <c r="E756" s="85">
        <v>0</v>
      </c>
    </row>
    <row r="757" spans="1:5" ht="12.75">
      <c r="A757" s="3"/>
      <c r="B757" s="7"/>
      <c r="C757" s="6">
        <v>4750</v>
      </c>
      <c r="D757" s="115" t="s">
        <v>662</v>
      </c>
      <c r="E757" s="85">
        <v>15770.33</v>
      </c>
    </row>
    <row r="758" spans="1:5" ht="12.75">
      <c r="A758" s="3"/>
      <c r="B758" s="7"/>
      <c r="D758" s="115" t="s">
        <v>663</v>
      </c>
      <c r="E758" s="85"/>
    </row>
    <row r="759" spans="1:5" ht="12.75">
      <c r="A759" s="3"/>
      <c r="B759" s="7"/>
      <c r="C759" s="6">
        <v>4790</v>
      </c>
      <c r="D759" t="s">
        <v>544</v>
      </c>
      <c r="E759" s="85">
        <v>0</v>
      </c>
    </row>
    <row r="760" spans="1:5" ht="12.75">
      <c r="A760" s="3"/>
      <c r="B760" s="7"/>
      <c r="C760" s="6">
        <v>4850</v>
      </c>
      <c r="D760" s="115" t="s">
        <v>660</v>
      </c>
      <c r="E760" s="85">
        <v>3029.03</v>
      </c>
    </row>
    <row r="761" spans="1:5" ht="12.75">
      <c r="A761" s="3"/>
      <c r="B761" s="3"/>
      <c r="D761" s="115" t="s">
        <v>661</v>
      </c>
      <c r="E761" s="85"/>
    </row>
    <row r="762" spans="1:5" s="56" customFormat="1" ht="12.75">
      <c r="A762" s="57"/>
      <c r="B762" s="57">
        <v>80146</v>
      </c>
      <c r="C762" s="57"/>
      <c r="D762" s="56" t="s">
        <v>174</v>
      </c>
      <c r="E762" s="88">
        <f>SUM(E763:E766)</f>
        <v>6292</v>
      </c>
    </row>
    <row r="763" spans="1:5" ht="12.75">
      <c r="A763" s="7"/>
      <c r="B763" s="7"/>
      <c r="C763" s="6">
        <v>4210</v>
      </c>
      <c r="D763" t="s">
        <v>52</v>
      </c>
      <c r="E763" s="90">
        <v>500</v>
      </c>
    </row>
    <row r="764" spans="1:5" ht="12.75">
      <c r="A764" s="7"/>
      <c r="B764" s="7"/>
      <c r="C764" s="6">
        <v>4410</v>
      </c>
      <c r="D764" t="s">
        <v>56</v>
      </c>
      <c r="E764" s="90">
        <v>300</v>
      </c>
    </row>
    <row r="765" spans="3:5" ht="12.75">
      <c r="C765" s="6">
        <v>4700</v>
      </c>
      <c r="D765" t="s">
        <v>271</v>
      </c>
      <c r="E765" s="74">
        <v>5492</v>
      </c>
    </row>
    <row r="766" ht="12.75">
      <c r="D766" t="s">
        <v>272</v>
      </c>
    </row>
    <row r="768" spans="2:5" ht="15.75">
      <c r="B768" s="125" t="s">
        <v>406</v>
      </c>
      <c r="C768" s="126"/>
      <c r="D768" s="118" t="s">
        <v>419</v>
      </c>
      <c r="E768" s="88">
        <f>SUM(E771:E774)</f>
        <v>26623</v>
      </c>
    </row>
    <row r="769" spans="2:4" ht="15.75">
      <c r="B769" s="127"/>
      <c r="C769" s="126"/>
      <c r="D769" s="118" t="s">
        <v>497</v>
      </c>
    </row>
    <row r="770" spans="2:4" ht="15.75">
      <c r="B770" s="127"/>
      <c r="C770" s="126"/>
      <c r="D770" s="118" t="s">
        <v>421</v>
      </c>
    </row>
    <row r="771" spans="3:5" ht="12.75">
      <c r="C771" s="6">
        <v>4110</v>
      </c>
      <c r="D771" t="s">
        <v>49</v>
      </c>
      <c r="E771" s="74">
        <v>3558</v>
      </c>
    </row>
    <row r="772" spans="3:5" ht="12.75">
      <c r="C772" s="6">
        <v>4120</v>
      </c>
      <c r="D772" t="s">
        <v>514</v>
      </c>
      <c r="E772" s="74">
        <v>515</v>
      </c>
    </row>
    <row r="773" spans="3:5" ht="12.75">
      <c r="C773" s="6">
        <v>4240</v>
      </c>
      <c r="D773" t="s">
        <v>418</v>
      </c>
      <c r="E773" s="74">
        <v>2000</v>
      </c>
    </row>
    <row r="774" spans="3:5" ht="12.75">
      <c r="C774" s="6">
        <v>4790</v>
      </c>
      <c r="D774" t="s">
        <v>544</v>
      </c>
      <c r="E774" s="74">
        <v>20550</v>
      </c>
    </row>
    <row r="781" spans="1:5" ht="12.75">
      <c r="A781" s="3"/>
      <c r="B781" s="3"/>
      <c r="E781" s="85"/>
    </row>
    <row r="782" ht="12.75">
      <c r="E782" s="74" t="s">
        <v>243</v>
      </c>
    </row>
    <row r="783" spans="4:5" ht="12.75">
      <c r="D783" s="7" t="s">
        <v>542</v>
      </c>
      <c r="E783" s="74" t="s">
        <v>694</v>
      </c>
    </row>
    <row r="784" spans="4:5" ht="12.75">
      <c r="D784" s="6" t="s">
        <v>18</v>
      </c>
      <c r="E784" s="74" t="s">
        <v>181</v>
      </c>
    </row>
    <row r="785" ht="12.75">
      <c r="E785" s="75" t="s">
        <v>695</v>
      </c>
    </row>
    <row r="786" spans="1:5" ht="12.75">
      <c r="A786" s="1" t="s">
        <v>0</v>
      </c>
      <c r="B786" s="1" t="s">
        <v>5</v>
      </c>
      <c r="C786" s="1" t="s">
        <v>6</v>
      </c>
      <c r="D786" s="1" t="s">
        <v>7</v>
      </c>
      <c r="E786" s="77" t="s">
        <v>8</v>
      </c>
    </row>
    <row r="787" spans="1:5" s="5" customFormat="1" ht="12.75">
      <c r="A787" s="7">
        <v>801</v>
      </c>
      <c r="B787" s="7"/>
      <c r="C787" s="7"/>
      <c r="D787" s="5" t="s">
        <v>12</v>
      </c>
      <c r="E787" s="87">
        <f>SUM(E788+E821+E826+E811)</f>
        <v>1851405.59</v>
      </c>
    </row>
    <row r="788" spans="1:5" s="56" customFormat="1" ht="12.75">
      <c r="A788" s="57"/>
      <c r="B788" s="57">
        <v>80104</v>
      </c>
      <c r="C788" s="57"/>
      <c r="D788" s="56" t="s">
        <v>179</v>
      </c>
      <c r="E788" s="88">
        <f>SUM(E789:E809)</f>
        <v>1706670</v>
      </c>
    </row>
    <row r="789" spans="3:5" ht="12.75">
      <c r="C789" s="6">
        <v>3020</v>
      </c>
      <c r="D789" t="s">
        <v>46</v>
      </c>
      <c r="E789" s="74">
        <v>10000</v>
      </c>
    </row>
    <row r="790" spans="3:5" ht="12.75">
      <c r="C790" s="6">
        <v>4010</v>
      </c>
      <c r="D790" t="s">
        <v>47</v>
      </c>
      <c r="E790" s="74">
        <v>495878</v>
      </c>
    </row>
    <row r="791" spans="3:5" ht="12.75">
      <c r="C791" s="6">
        <v>4040</v>
      </c>
      <c r="D791" t="s">
        <v>48</v>
      </c>
      <c r="E791" s="74">
        <v>35900</v>
      </c>
    </row>
    <row r="792" spans="3:5" ht="12.75">
      <c r="C792" s="6">
        <v>4110</v>
      </c>
      <c r="D792" t="s">
        <v>49</v>
      </c>
      <c r="E792" s="74">
        <v>200373</v>
      </c>
    </row>
    <row r="793" spans="3:5" ht="12.75">
      <c r="C793" s="6">
        <v>4120</v>
      </c>
      <c r="D793" t="s">
        <v>514</v>
      </c>
      <c r="E793" s="74">
        <v>25065</v>
      </c>
    </row>
    <row r="794" spans="3:5" ht="12.75">
      <c r="C794" s="6">
        <v>4170</v>
      </c>
      <c r="D794" t="s">
        <v>240</v>
      </c>
      <c r="E794" s="74">
        <v>7500</v>
      </c>
    </row>
    <row r="795" spans="3:5" ht="12.75">
      <c r="C795" s="6">
        <v>4210</v>
      </c>
      <c r="D795" t="s">
        <v>52</v>
      </c>
      <c r="E795" s="74">
        <v>10000</v>
      </c>
    </row>
    <row r="796" spans="3:5" ht="12.75">
      <c r="C796" s="6">
        <v>4240</v>
      </c>
      <c r="D796" t="s">
        <v>418</v>
      </c>
      <c r="E796" s="74">
        <v>6150</v>
      </c>
    </row>
    <row r="797" spans="3:5" ht="12.75">
      <c r="C797" s="6">
        <v>4260</v>
      </c>
      <c r="D797" t="s">
        <v>53</v>
      </c>
      <c r="E797" s="74">
        <v>63000</v>
      </c>
    </row>
    <row r="798" spans="3:5" ht="12.75">
      <c r="C798" s="6">
        <v>4270</v>
      </c>
      <c r="D798" t="s">
        <v>54</v>
      </c>
      <c r="E798" s="74">
        <v>20000</v>
      </c>
    </row>
    <row r="799" spans="3:5" ht="12.75">
      <c r="C799" s="6">
        <v>4280</v>
      </c>
      <c r="D799" t="s">
        <v>262</v>
      </c>
      <c r="E799" s="74">
        <v>2000</v>
      </c>
    </row>
    <row r="800" spans="3:5" ht="12.75">
      <c r="C800" s="6">
        <v>4300</v>
      </c>
      <c r="D800" t="s">
        <v>55</v>
      </c>
      <c r="E800" s="74">
        <v>10470</v>
      </c>
    </row>
    <row r="801" spans="3:5" ht="12.75">
      <c r="C801" s="6">
        <v>4360</v>
      </c>
      <c r="D801" t="s">
        <v>332</v>
      </c>
      <c r="E801" s="74">
        <v>3000</v>
      </c>
    </row>
    <row r="802" spans="3:5" ht="12.75">
      <c r="C802" s="6">
        <v>4410</v>
      </c>
      <c r="D802" t="s">
        <v>56</v>
      </c>
      <c r="E802" s="74">
        <v>850</v>
      </c>
    </row>
    <row r="803" spans="3:5" ht="12.75">
      <c r="C803" s="6">
        <v>4430</v>
      </c>
      <c r="D803" t="s">
        <v>57</v>
      </c>
      <c r="E803" s="74">
        <v>1380</v>
      </c>
    </row>
    <row r="804" spans="1:5" ht="12.75">
      <c r="A804" s="3"/>
      <c r="B804" s="3"/>
      <c r="C804" s="6">
        <v>4440</v>
      </c>
      <c r="D804" t="s">
        <v>58</v>
      </c>
      <c r="E804" s="85">
        <v>63168</v>
      </c>
    </row>
    <row r="805" spans="1:5" ht="12.75">
      <c r="A805" s="3"/>
      <c r="B805" s="3"/>
      <c r="C805" s="6">
        <v>4700</v>
      </c>
      <c r="D805" t="s">
        <v>271</v>
      </c>
      <c r="E805" s="85">
        <v>2100</v>
      </c>
    </row>
    <row r="806" spans="1:5" ht="12.75">
      <c r="A806" s="3"/>
      <c r="B806" s="3"/>
      <c r="D806" t="s">
        <v>272</v>
      </c>
      <c r="E806" s="85"/>
    </row>
    <row r="807" spans="1:5" ht="12.75">
      <c r="A807" s="3"/>
      <c r="B807" s="3"/>
      <c r="C807" s="6">
        <v>4710</v>
      </c>
      <c r="D807" t="s">
        <v>501</v>
      </c>
      <c r="E807" s="85">
        <v>1000</v>
      </c>
    </row>
    <row r="808" spans="1:5" ht="12.75">
      <c r="A808" s="3"/>
      <c r="B808" s="3"/>
      <c r="C808" s="6">
        <v>4790</v>
      </c>
      <c r="D808" t="s">
        <v>544</v>
      </c>
      <c r="E808" s="85">
        <v>688420</v>
      </c>
    </row>
    <row r="809" spans="1:5" ht="12.75">
      <c r="A809" s="3"/>
      <c r="B809" s="3"/>
      <c r="C809" s="6">
        <v>4800</v>
      </c>
      <c r="D809" t="s">
        <v>545</v>
      </c>
      <c r="E809" s="85">
        <v>60416</v>
      </c>
    </row>
    <row r="810" spans="1:5" ht="12.75">
      <c r="A810" s="3"/>
      <c r="B810" s="3"/>
      <c r="E810" s="85"/>
    </row>
    <row r="811" spans="1:5" ht="12.75">
      <c r="A811" s="3"/>
      <c r="B811" s="7">
        <v>80104</v>
      </c>
      <c r="C811" s="7"/>
      <c r="D811" s="5" t="s">
        <v>623</v>
      </c>
      <c r="E811" s="114">
        <f>SUM(E813:E818)</f>
        <v>10865.59</v>
      </c>
    </row>
    <row r="812" spans="1:5" ht="12.75">
      <c r="A812" s="3"/>
      <c r="B812" s="7"/>
      <c r="C812" s="7"/>
      <c r="D812" s="140" t="s">
        <v>621</v>
      </c>
      <c r="E812" s="85"/>
    </row>
    <row r="813" spans="1:5" ht="12.75">
      <c r="A813" s="3"/>
      <c r="B813" s="7"/>
      <c r="C813" s="6">
        <v>4110</v>
      </c>
      <c r="D813" t="s">
        <v>49</v>
      </c>
      <c r="E813" s="85">
        <v>0</v>
      </c>
    </row>
    <row r="814" spans="1:5" ht="12.75">
      <c r="A814" s="3"/>
      <c r="B814" s="7"/>
      <c r="C814" s="6">
        <v>4120</v>
      </c>
      <c r="D814" t="s">
        <v>514</v>
      </c>
      <c r="E814" s="85">
        <v>0</v>
      </c>
    </row>
    <row r="815" spans="1:5" ht="12.75">
      <c r="A815" s="3"/>
      <c r="B815" s="7"/>
      <c r="C815" s="6">
        <v>4750</v>
      </c>
      <c r="D815" s="115" t="s">
        <v>662</v>
      </c>
      <c r="E815" s="85">
        <v>9239.55</v>
      </c>
    </row>
    <row r="816" spans="1:5" ht="12.75">
      <c r="A816" s="3"/>
      <c r="B816" s="7"/>
      <c r="D816" s="115" t="s">
        <v>663</v>
      </c>
      <c r="E816" s="85"/>
    </row>
    <row r="817" spans="1:5" ht="12.75">
      <c r="A817" s="3"/>
      <c r="B817" s="7"/>
      <c r="C817" s="6">
        <v>4790</v>
      </c>
      <c r="D817" t="s">
        <v>544</v>
      </c>
      <c r="E817" s="85">
        <v>0</v>
      </c>
    </row>
    <row r="818" spans="1:5" ht="12.75">
      <c r="A818" s="3"/>
      <c r="B818" s="7"/>
      <c r="C818" s="6">
        <v>4850</v>
      </c>
      <c r="D818" s="115" t="s">
        <v>660</v>
      </c>
      <c r="E818" s="85">
        <v>1626.04</v>
      </c>
    </row>
    <row r="819" spans="1:5" ht="12.75">
      <c r="A819" s="3"/>
      <c r="B819" s="7"/>
      <c r="D819" s="115" t="s">
        <v>661</v>
      </c>
      <c r="E819" s="85"/>
    </row>
    <row r="820" spans="1:5" ht="12.75">
      <c r="A820" s="3"/>
      <c r="B820" s="3"/>
      <c r="E820" s="85"/>
    </row>
    <row r="821" spans="1:5" s="56" customFormat="1" ht="12.75">
      <c r="A821" s="57"/>
      <c r="B821" s="57">
        <v>80146</v>
      </c>
      <c r="C821" s="57"/>
      <c r="D821" s="56" t="s">
        <v>174</v>
      </c>
      <c r="E821" s="88">
        <f>SUM(E822:E825)</f>
        <v>5955</v>
      </c>
    </row>
    <row r="822" spans="1:5" ht="12.75">
      <c r="A822" s="7"/>
      <c r="B822" s="9"/>
      <c r="C822" s="6">
        <v>4210</v>
      </c>
      <c r="D822" t="s">
        <v>52</v>
      </c>
      <c r="E822" s="89">
        <v>1848</v>
      </c>
    </row>
    <row r="823" spans="3:5" ht="12.75">
      <c r="C823" s="6">
        <v>4410</v>
      </c>
      <c r="D823" t="s">
        <v>56</v>
      </c>
      <c r="E823" s="74">
        <v>207</v>
      </c>
    </row>
    <row r="824" spans="3:5" ht="12.75">
      <c r="C824" s="6">
        <v>4700</v>
      </c>
      <c r="D824" t="s">
        <v>271</v>
      </c>
      <c r="E824" s="74">
        <v>3900</v>
      </c>
    </row>
    <row r="825" ht="12.75">
      <c r="D825" t="s">
        <v>272</v>
      </c>
    </row>
    <row r="826" spans="1:5" s="56" customFormat="1" ht="15.75">
      <c r="A826" s="57"/>
      <c r="B826" s="125" t="s">
        <v>406</v>
      </c>
      <c r="C826" s="126"/>
      <c r="D826" s="118" t="s">
        <v>419</v>
      </c>
      <c r="E826" s="88">
        <f>SUM(E829:E837)</f>
        <v>127915</v>
      </c>
    </row>
    <row r="827" spans="1:5" s="56" customFormat="1" ht="15.75">
      <c r="A827" s="57"/>
      <c r="B827" s="127"/>
      <c r="C827" s="126"/>
      <c r="D827" s="118" t="s">
        <v>497</v>
      </c>
      <c r="E827" s="88"/>
    </row>
    <row r="828" spans="1:5" s="56" customFormat="1" ht="15.75">
      <c r="A828" s="57"/>
      <c r="B828" s="127"/>
      <c r="C828" s="126"/>
      <c r="D828" s="118" t="s">
        <v>421</v>
      </c>
      <c r="E828" s="88"/>
    </row>
    <row r="829" spans="2:5" ht="15">
      <c r="B829" s="116"/>
      <c r="C829" s="6">
        <v>3020</v>
      </c>
      <c r="D829" t="s">
        <v>46</v>
      </c>
      <c r="E829" s="74">
        <v>288</v>
      </c>
    </row>
    <row r="830" spans="3:5" ht="12.75">
      <c r="C830" s="6">
        <v>4110</v>
      </c>
      <c r="D830" t="s">
        <v>49</v>
      </c>
      <c r="E830" s="74">
        <v>17350</v>
      </c>
    </row>
    <row r="831" spans="3:5" ht="12.75">
      <c r="C831" s="6">
        <v>4120</v>
      </c>
      <c r="D831" t="s">
        <v>514</v>
      </c>
      <c r="E831" s="74">
        <v>2486</v>
      </c>
    </row>
    <row r="832" spans="3:5" ht="12.75">
      <c r="C832" s="6">
        <v>4210</v>
      </c>
      <c r="D832" t="s">
        <v>52</v>
      </c>
      <c r="E832" s="74">
        <v>2000</v>
      </c>
    </row>
    <row r="833" spans="3:5" ht="12.75">
      <c r="C833" s="6">
        <v>4240</v>
      </c>
      <c r="D833" t="s">
        <v>549</v>
      </c>
      <c r="E833" s="74">
        <v>1000</v>
      </c>
    </row>
    <row r="834" spans="3:5" ht="12.75">
      <c r="C834" s="6">
        <v>4440</v>
      </c>
      <c r="D834" t="s">
        <v>551</v>
      </c>
      <c r="E834" s="74">
        <v>3350</v>
      </c>
    </row>
    <row r="835" spans="3:5" ht="12.75">
      <c r="C835" s="6">
        <v>4710</v>
      </c>
      <c r="D835" t="s">
        <v>501</v>
      </c>
      <c r="E835" s="74">
        <v>300</v>
      </c>
    </row>
    <row r="836" spans="3:5" ht="12.75">
      <c r="C836" s="6">
        <v>4790</v>
      </c>
      <c r="D836" t="s">
        <v>552</v>
      </c>
      <c r="E836" s="74">
        <v>95585</v>
      </c>
    </row>
    <row r="837" spans="3:5" ht="12.75">
      <c r="C837" s="6">
        <v>4800</v>
      </c>
      <c r="D837" t="s">
        <v>547</v>
      </c>
      <c r="E837" s="74">
        <v>5556</v>
      </c>
    </row>
    <row r="839" spans="1:5" ht="12.75">
      <c r="A839" s="3"/>
      <c r="B839" s="3"/>
      <c r="C839" s="3"/>
      <c r="D839" s="15"/>
      <c r="E839" s="76"/>
    </row>
    <row r="840" spans="1:5" ht="12.75">
      <c r="A840" s="21"/>
      <c r="B840" s="21"/>
      <c r="C840" s="21"/>
      <c r="D840" s="22"/>
      <c r="E840" s="108"/>
    </row>
    <row r="841" ht="12.75">
      <c r="E841" s="74" t="s">
        <v>21</v>
      </c>
    </row>
    <row r="842" spans="4:5" ht="12.75">
      <c r="D842" s="7" t="s">
        <v>541</v>
      </c>
      <c r="E842" s="74" t="s">
        <v>694</v>
      </c>
    </row>
    <row r="843" spans="4:5" ht="12.75">
      <c r="D843" s="6" t="s">
        <v>19</v>
      </c>
      <c r="E843" s="74" t="s">
        <v>181</v>
      </c>
    </row>
    <row r="844" ht="12.75">
      <c r="E844" s="75" t="s">
        <v>695</v>
      </c>
    </row>
    <row r="845" spans="1:5" ht="12.75">
      <c r="A845" s="1" t="s">
        <v>0</v>
      </c>
      <c r="B845" s="1" t="s">
        <v>5</v>
      </c>
      <c r="C845" s="1" t="s">
        <v>6</v>
      </c>
      <c r="D845" s="1" t="s">
        <v>7</v>
      </c>
      <c r="E845" s="77" t="s">
        <v>8</v>
      </c>
    </row>
    <row r="846" spans="1:5" s="5" customFormat="1" ht="12.75">
      <c r="A846" s="7">
        <v>801</v>
      </c>
      <c r="B846" s="7"/>
      <c r="C846" s="7"/>
      <c r="D846" s="5" t="s">
        <v>12</v>
      </c>
      <c r="E846" s="87">
        <f>E847+E880+E886+E870</f>
        <v>2476938.93</v>
      </c>
    </row>
    <row r="847" spans="1:5" s="56" customFormat="1" ht="12.75">
      <c r="A847" s="57"/>
      <c r="B847" s="57">
        <v>80104</v>
      </c>
      <c r="C847" s="57"/>
      <c r="D847" s="56" t="s">
        <v>179</v>
      </c>
      <c r="E847" s="88">
        <f>SUM(E848:E868)</f>
        <v>2344167</v>
      </c>
    </row>
    <row r="848" spans="3:5" ht="12.75">
      <c r="C848" s="6">
        <v>3020</v>
      </c>
      <c r="D848" t="s">
        <v>46</v>
      </c>
      <c r="E848" s="74">
        <v>11300</v>
      </c>
    </row>
    <row r="849" spans="3:5" ht="12.75">
      <c r="C849" s="6">
        <v>4010</v>
      </c>
      <c r="D849" t="s">
        <v>47</v>
      </c>
      <c r="E849" s="74">
        <v>674281</v>
      </c>
    </row>
    <row r="850" spans="3:5" ht="12.75">
      <c r="C850" s="6">
        <v>4040</v>
      </c>
      <c r="D850" t="s">
        <v>48</v>
      </c>
      <c r="E850" s="74">
        <v>50437</v>
      </c>
    </row>
    <row r="851" spans="3:5" ht="12.75">
      <c r="C851" s="6">
        <v>4110</v>
      </c>
      <c r="D851" t="s">
        <v>49</v>
      </c>
      <c r="E851" s="74">
        <v>270504</v>
      </c>
    </row>
    <row r="852" spans="3:5" ht="12.75">
      <c r="C852" s="6">
        <v>4120</v>
      </c>
      <c r="D852" t="s">
        <v>514</v>
      </c>
      <c r="E852" s="74">
        <v>33530</v>
      </c>
    </row>
    <row r="853" spans="3:5" ht="12.75">
      <c r="C853" s="6">
        <v>4170</v>
      </c>
      <c r="D853" t="s">
        <v>240</v>
      </c>
      <c r="E853" s="74">
        <v>6300</v>
      </c>
    </row>
    <row r="854" spans="3:5" ht="12.75">
      <c r="C854" s="6">
        <v>4210</v>
      </c>
      <c r="D854" t="s">
        <v>52</v>
      </c>
      <c r="E854" s="74">
        <v>10000</v>
      </c>
    </row>
    <row r="855" spans="3:5" ht="12.75">
      <c r="C855" s="6">
        <v>4240</v>
      </c>
      <c r="D855" t="s">
        <v>418</v>
      </c>
      <c r="E855" s="74">
        <v>5250</v>
      </c>
    </row>
    <row r="856" spans="3:5" ht="12.75">
      <c r="C856" s="6">
        <v>4260</v>
      </c>
      <c r="D856" t="s">
        <v>53</v>
      </c>
      <c r="E856" s="74">
        <v>82000</v>
      </c>
    </row>
    <row r="857" spans="3:5" ht="12.75">
      <c r="C857" s="6">
        <v>4270</v>
      </c>
      <c r="D857" t="s">
        <v>54</v>
      </c>
      <c r="E857" s="74">
        <v>8700</v>
      </c>
    </row>
    <row r="858" spans="3:5" ht="12.75">
      <c r="C858" s="6">
        <v>4280</v>
      </c>
      <c r="D858" t="s">
        <v>262</v>
      </c>
      <c r="E858" s="74">
        <v>2000</v>
      </c>
    </row>
    <row r="859" spans="3:5" ht="12.75">
      <c r="C859" s="6">
        <v>4300</v>
      </c>
      <c r="D859" t="s">
        <v>55</v>
      </c>
      <c r="E859" s="74">
        <v>14946</v>
      </c>
    </row>
    <row r="860" spans="3:5" ht="12.75">
      <c r="C860" s="6">
        <v>4360</v>
      </c>
      <c r="D860" t="s">
        <v>332</v>
      </c>
      <c r="E860" s="74">
        <v>1920</v>
      </c>
    </row>
    <row r="861" spans="3:5" ht="12.75">
      <c r="C861" s="6">
        <v>4410</v>
      </c>
      <c r="D861" t="s">
        <v>56</v>
      </c>
      <c r="E861" s="74">
        <v>850</v>
      </c>
    </row>
    <row r="862" spans="3:5" ht="12.75">
      <c r="C862" s="6">
        <v>4430</v>
      </c>
      <c r="D862" t="s">
        <v>57</v>
      </c>
      <c r="E862" s="74">
        <v>3500</v>
      </c>
    </row>
    <row r="863" spans="1:5" ht="12.75">
      <c r="A863" s="3"/>
      <c r="B863" s="3"/>
      <c r="C863" s="6">
        <v>4440</v>
      </c>
      <c r="D863" t="s">
        <v>58</v>
      </c>
      <c r="E863" s="85">
        <v>75818</v>
      </c>
    </row>
    <row r="864" spans="1:5" ht="12.75">
      <c r="A864" s="3"/>
      <c r="B864" s="3"/>
      <c r="C864" s="6">
        <v>4700</v>
      </c>
      <c r="D864" t="s">
        <v>271</v>
      </c>
      <c r="E864" s="137">
        <v>700</v>
      </c>
    </row>
    <row r="865" spans="1:5" ht="12.75">
      <c r="A865" s="3"/>
      <c r="B865" s="3"/>
      <c r="D865" t="s">
        <v>272</v>
      </c>
      <c r="E865" s="137"/>
    </row>
    <row r="866" spans="1:5" ht="12.75">
      <c r="A866" s="3"/>
      <c r="B866" s="3"/>
      <c r="C866" s="6">
        <v>4710</v>
      </c>
      <c r="D866" t="s">
        <v>501</v>
      </c>
      <c r="E866" s="85">
        <v>1000</v>
      </c>
    </row>
    <row r="867" spans="1:5" ht="12.75">
      <c r="A867" s="3"/>
      <c r="B867" s="3"/>
      <c r="C867" s="6">
        <v>4790</v>
      </c>
      <c r="D867" t="s">
        <v>546</v>
      </c>
      <c r="E867" s="85">
        <v>1009562</v>
      </c>
    </row>
    <row r="868" spans="1:5" ht="12.75">
      <c r="A868" s="3"/>
      <c r="B868" s="3"/>
      <c r="C868" s="6">
        <v>4800</v>
      </c>
      <c r="D868" t="s">
        <v>547</v>
      </c>
      <c r="E868" s="85">
        <v>81569</v>
      </c>
    </row>
    <row r="869" spans="1:5" ht="12.75">
      <c r="A869" s="3"/>
      <c r="B869" s="3"/>
      <c r="E869" s="85"/>
    </row>
    <row r="870" spans="1:5" ht="12.75">
      <c r="A870" s="3"/>
      <c r="B870" s="7">
        <v>80104</v>
      </c>
      <c r="C870" s="7"/>
      <c r="D870" s="5" t="s">
        <v>623</v>
      </c>
      <c r="E870" s="114">
        <f>SUM(E872:E877)</f>
        <v>14853.93</v>
      </c>
    </row>
    <row r="871" spans="1:5" ht="12.75">
      <c r="A871" s="3"/>
      <c r="B871" s="7"/>
      <c r="C871" s="7"/>
      <c r="D871" s="140" t="s">
        <v>621</v>
      </c>
      <c r="E871" s="85"/>
    </row>
    <row r="872" spans="1:5" ht="12.75">
      <c r="A872" s="3"/>
      <c r="B872" s="7"/>
      <c r="C872" s="6">
        <v>4110</v>
      </c>
      <c r="D872" t="s">
        <v>49</v>
      </c>
      <c r="E872" s="85">
        <v>0</v>
      </c>
    </row>
    <row r="873" spans="1:5" ht="12.75">
      <c r="A873" s="3"/>
      <c r="B873" s="7"/>
      <c r="C873" s="6">
        <v>4120</v>
      </c>
      <c r="D873" t="s">
        <v>514</v>
      </c>
      <c r="E873" s="85">
        <v>0</v>
      </c>
    </row>
    <row r="874" spans="1:5" ht="12.75">
      <c r="A874" s="3"/>
      <c r="B874" s="7"/>
      <c r="C874" s="6">
        <v>4750</v>
      </c>
      <c r="D874" s="115" t="s">
        <v>662</v>
      </c>
      <c r="E874" s="85">
        <v>12536</v>
      </c>
    </row>
    <row r="875" spans="1:5" ht="12.75">
      <c r="A875" s="3"/>
      <c r="B875" s="7"/>
      <c r="D875" s="115" t="s">
        <v>663</v>
      </c>
      <c r="E875" s="85"/>
    </row>
    <row r="876" spans="1:5" ht="12.75">
      <c r="A876" s="3"/>
      <c r="B876" s="7"/>
      <c r="C876" s="6">
        <v>4790</v>
      </c>
      <c r="D876" t="s">
        <v>544</v>
      </c>
      <c r="E876" s="85">
        <v>0</v>
      </c>
    </row>
    <row r="877" spans="1:5" ht="12.75">
      <c r="A877" s="3"/>
      <c r="B877" s="7"/>
      <c r="C877" s="6">
        <v>4850</v>
      </c>
      <c r="D877" s="115" t="s">
        <v>660</v>
      </c>
      <c r="E877" s="85">
        <v>2317.93</v>
      </c>
    </row>
    <row r="878" spans="1:5" ht="12.75">
      <c r="A878" s="3"/>
      <c r="B878" s="7"/>
      <c r="D878" s="115" t="s">
        <v>661</v>
      </c>
      <c r="E878" s="85"/>
    </row>
    <row r="879" spans="1:5" ht="12.75">
      <c r="A879" s="3"/>
      <c r="B879" s="3"/>
      <c r="E879" s="85"/>
    </row>
    <row r="880" spans="1:5" s="56" customFormat="1" ht="12.75">
      <c r="A880" s="57"/>
      <c r="B880" s="57">
        <v>80146</v>
      </c>
      <c r="C880" s="57"/>
      <c r="D880" s="56" t="s">
        <v>174</v>
      </c>
      <c r="E880" s="88">
        <f>SUM(E881:E885)</f>
        <v>8379</v>
      </c>
    </row>
    <row r="881" spans="1:5" ht="12.75">
      <c r="A881" s="7"/>
      <c r="B881" s="7"/>
      <c r="C881" s="6">
        <v>4210</v>
      </c>
      <c r="D881" t="s">
        <v>52</v>
      </c>
      <c r="E881" s="107">
        <v>1500</v>
      </c>
    </row>
    <row r="882" spans="1:5" ht="12.75">
      <c r="A882" s="7"/>
      <c r="B882" s="7"/>
      <c r="C882" s="6">
        <v>4300</v>
      </c>
      <c r="D882" t="s">
        <v>55</v>
      </c>
      <c r="E882" s="107">
        <v>2000</v>
      </c>
    </row>
    <row r="883" spans="1:5" ht="12.75">
      <c r="A883" s="7"/>
      <c r="B883" s="7"/>
      <c r="C883" s="6">
        <v>4410</v>
      </c>
      <c r="D883" t="s">
        <v>56</v>
      </c>
      <c r="E883" s="107">
        <v>525</v>
      </c>
    </row>
    <row r="884" spans="3:5" ht="12.75">
      <c r="C884" s="6">
        <v>4700</v>
      </c>
      <c r="D884" t="s">
        <v>271</v>
      </c>
      <c r="E884" s="74">
        <v>4354</v>
      </c>
    </row>
    <row r="885" ht="12.75">
      <c r="D885" t="s">
        <v>272</v>
      </c>
    </row>
    <row r="886" spans="1:5" s="56" customFormat="1" ht="15.75">
      <c r="A886" s="57"/>
      <c r="B886" s="125" t="s">
        <v>406</v>
      </c>
      <c r="C886" s="126"/>
      <c r="D886" s="118" t="s">
        <v>419</v>
      </c>
      <c r="E886" s="88">
        <f>SUM(E889:E895)</f>
        <v>109539</v>
      </c>
    </row>
    <row r="887" spans="1:5" s="56" customFormat="1" ht="15.75">
      <c r="A887" s="57"/>
      <c r="B887" s="127"/>
      <c r="C887" s="126"/>
      <c r="D887" s="118" t="s">
        <v>497</v>
      </c>
      <c r="E887" s="88"/>
    </row>
    <row r="888" spans="1:5" s="56" customFormat="1" ht="15.75">
      <c r="A888" s="57"/>
      <c r="B888" s="127"/>
      <c r="C888" s="126"/>
      <c r="D888" s="118" t="s">
        <v>421</v>
      </c>
      <c r="E888" s="88"/>
    </row>
    <row r="889" spans="1:5" ht="15">
      <c r="A889"/>
      <c r="B889" s="116"/>
      <c r="C889" s="6">
        <v>3020</v>
      </c>
      <c r="D889" t="s">
        <v>46</v>
      </c>
      <c r="E889" s="107">
        <v>250</v>
      </c>
    </row>
    <row r="890" spans="1:5" ht="15">
      <c r="A890"/>
      <c r="B890" s="116"/>
      <c r="C890" s="117">
        <v>4110</v>
      </c>
      <c r="D890" s="115" t="s">
        <v>49</v>
      </c>
      <c r="E890" s="107">
        <v>14349</v>
      </c>
    </row>
    <row r="891" spans="1:5" ht="15">
      <c r="A891"/>
      <c r="B891" s="116"/>
      <c r="C891" s="6">
        <v>4120</v>
      </c>
      <c r="D891" t="s">
        <v>514</v>
      </c>
      <c r="E891" s="107">
        <v>1600</v>
      </c>
    </row>
    <row r="892" spans="1:5" ht="12.75">
      <c r="A892"/>
      <c r="C892" s="6">
        <v>4240</v>
      </c>
      <c r="D892" t="s">
        <v>418</v>
      </c>
      <c r="E892" s="74">
        <v>2000</v>
      </c>
    </row>
    <row r="893" spans="1:5" ht="12.75">
      <c r="A893"/>
      <c r="C893" s="6">
        <v>4440</v>
      </c>
      <c r="D893" t="s">
        <v>58</v>
      </c>
      <c r="E893" s="74">
        <v>3350</v>
      </c>
    </row>
    <row r="894" spans="3:5" ht="12.75">
      <c r="C894" s="6">
        <v>4790</v>
      </c>
      <c r="D894" t="s">
        <v>546</v>
      </c>
      <c r="E894" s="74">
        <v>79916</v>
      </c>
    </row>
    <row r="895" spans="3:5" ht="12.75">
      <c r="C895" s="6">
        <v>4800</v>
      </c>
      <c r="D895" t="s">
        <v>553</v>
      </c>
      <c r="E895" s="74">
        <v>8074</v>
      </c>
    </row>
    <row r="907" spans="1:5" ht="12.75">
      <c r="A907"/>
      <c r="B907"/>
      <c r="C907"/>
      <c r="E907" s="74" t="s">
        <v>23</v>
      </c>
    </row>
    <row r="908" spans="1:5" ht="12.75">
      <c r="A908"/>
      <c r="B908"/>
      <c r="C908"/>
      <c r="D908" s="7" t="s">
        <v>541</v>
      </c>
      <c r="E908" s="74" t="s">
        <v>694</v>
      </c>
    </row>
    <row r="909" spans="1:5" ht="12.75">
      <c r="A909"/>
      <c r="B909"/>
      <c r="C909"/>
      <c r="D909" s="6" t="s">
        <v>22</v>
      </c>
      <c r="E909" s="74" t="s">
        <v>181</v>
      </c>
    </row>
    <row r="910" ht="12.75">
      <c r="E910" s="75" t="s">
        <v>695</v>
      </c>
    </row>
    <row r="911" spans="1:5" ht="12.75">
      <c r="A911" s="1" t="s">
        <v>0</v>
      </c>
      <c r="B911" s="1" t="s">
        <v>5</v>
      </c>
      <c r="C911" s="1" t="s">
        <v>6</v>
      </c>
      <c r="D911" s="1" t="s">
        <v>7</v>
      </c>
      <c r="E911" s="77" t="s">
        <v>8</v>
      </c>
    </row>
    <row r="912" spans="1:5" s="5" customFormat="1" ht="12.75">
      <c r="A912" s="7">
        <v>801</v>
      </c>
      <c r="B912" s="7"/>
      <c r="C912" s="7"/>
      <c r="D912" s="5" t="s">
        <v>12</v>
      </c>
      <c r="E912" s="87">
        <f>E913+E946+E952+E936</f>
        <v>2202650.97</v>
      </c>
    </row>
    <row r="913" spans="1:5" s="56" customFormat="1" ht="12.75">
      <c r="A913" s="57"/>
      <c r="B913" s="57">
        <v>80104</v>
      </c>
      <c r="C913" s="57"/>
      <c r="D913" s="56" t="s">
        <v>179</v>
      </c>
      <c r="E913" s="88">
        <f>SUM(E914:E934)</f>
        <v>1961291</v>
      </c>
    </row>
    <row r="914" spans="3:5" ht="12.75">
      <c r="C914" s="6">
        <v>3020</v>
      </c>
      <c r="D914" t="s">
        <v>46</v>
      </c>
      <c r="E914" s="74">
        <v>11000</v>
      </c>
    </row>
    <row r="915" spans="3:5" ht="12.75">
      <c r="C915" s="6">
        <v>4010</v>
      </c>
      <c r="D915" t="s">
        <v>47</v>
      </c>
      <c r="E915" s="74">
        <v>527760</v>
      </c>
    </row>
    <row r="916" spans="3:5" ht="12.75">
      <c r="C916" s="6">
        <v>4040</v>
      </c>
      <c r="D916" t="s">
        <v>48</v>
      </c>
      <c r="E916" s="74">
        <v>39276</v>
      </c>
    </row>
    <row r="917" spans="3:5" ht="12.75">
      <c r="C917" s="6">
        <v>4110</v>
      </c>
      <c r="D917" t="s">
        <v>49</v>
      </c>
      <c r="E917" s="74">
        <v>227784</v>
      </c>
    </row>
    <row r="918" spans="3:5" ht="12.75">
      <c r="C918" s="6">
        <v>4120</v>
      </c>
      <c r="D918" t="s">
        <v>514</v>
      </c>
      <c r="E918" s="74">
        <v>30010</v>
      </c>
    </row>
    <row r="919" spans="3:5" ht="12.75">
      <c r="C919" s="6">
        <v>4170</v>
      </c>
      <c r="D919" t="s">
        <v>240</v>
      </c>
      <c r="E919" s="74">
        <v>7000</v>
      </c>
    </row>
    <row r="920" spans="3:5" ht="12.75">
      <c r="C920" s="6">
        <v>4210</v>
      </c>
      <c r="D920" t="s">
        <v>52</v>
      </c>
      <c r="E920" s="74">
        <v>10000</v>
      </c>
    </row>
    <row r="921" spans="3:5" ht="12.75">
      <c r="C921" s="6">
        <v>4240</v>
      </c>
      <c r="D921" t="s">
        <v>418</v>
      </c>
      <c r="E921" s="74">
        <v>5250</v>
      </c>
    </row>
    <row r="922" spans="3:5" ht="12.75">
      <c r="C922" s="6">
        <v>4260</v>
      </c>
      <c r="D922" t="s">
        <v>53</v>
      </c>
      <c r="E922" s="74">
        <v>75048</v>
      </c>
    </row>
    <row r="923" spans="3:5" ht="12.75">
      <c r="C923" s="6">
        <v>4270</v>
      </c>
      <c r="D923" t="s">
        <v>54</v>
      </c>
      <c r="E923" s="74">
        <v>11000</v>
      </c>
    </row>
    <row r="924" spans="3:5" ht="12.75">
      <c r="C924" s="6">
        <v>4280</v>
      </c>
      <c r="D924" t="s">
        <v>262</v>
      </c>
      <c r="E924" s="74">
        <v>2000</v>
      </c>
    </row>
    <row r="925" spans="3:5" ht="12.75">
      <c r="C925" s="6">
        <v>4300</v>
      </c>
      <c r="D925" t="s">
        <v>55</v>
      </c>
      <c r="E925" s="74">
        <v>12550</v>
      </c>
    </row>
    <row r="926" spans="3:5" ht="12.75">
      <c r="C926" s="6">
        <v>4360</v>
      </c>
      <c r="D926" t="s">
        <v>332</v>
      </c>
      <c r="E926" s="74">
        <v>3000</v>
      </c>
    </row>
    <row r="927" spans="3:5" ht="12.75">
      <c r="C927" s="6">
        <v>4410</v>
      </c>
      <c r="D927" t="s">
        <v>56</v>
      </c>
      <c r="E927" s="74">
        <v>850</v>
      </c>
    </row>
    <row r="928" spans="3:5" ht="12.75">
      <c r="C928" s="6">
        <v>4430</v>
      </c>
      <c r="D928" t="s">
        <v>57</v>
      </c>
      <c r="E928" s="74">
        <v>2220</v>
      </c>
    </row>
    <row r="929" spans="1:5" ht="12.75">
      <c r="A929" s="3"/>
      <c r="B929" s="3"/>
      <c r="C929" s="6">
        <v>4440</v>
      </c>
      <c r="D929" t="s">
        <v>58</v>
      </c>
      <c r="E929" s="85">
        <v>69362</v>
      </c>
    </row>
    <row r="930" spans="1:5" ht="12.75">
      <c r="A930" s="3"/>
      <c r="B930" s="3"/>
      <c r="C930" s="6">
        <v>4700</v>
      </c>
      <c r="D930" t="s">
        <v>271</v>
      </c>
      <c r="E930" s="85">
        <v>700</v>
      </c>
    </row>
    <row r="931" spans="1:5" ht="12.75">
      <c r="A931" s="3"/>
      <c r="B931" s="3"/>
      <c r="D931" t="s">
        <v>272</v>
      </c>
      <c r="E931" s="85"/>
    </row>
    <row r="932" spans="1:5" ht="12.75">
      <c r="A932" s="3"/>
      <c r="B932" s="3"/>
      <c r="C932" s="6">
        <v>4710</v>
      </c>
      <c r="D932" t="s">
        <v>501</v>
      </c>
      <c r="E932" s="85">
        <v>3000</v>
      </c>
    </row>
    <row r="933" spans="1:5" ht="12.75">
      <c r="A933" s="3"/>
      <c r="B933" s="3"/>
      <c r="C933" s="6">
        <v>4790</v>
      </c>
      <c r="D933" t="s">
        <v>546</v>
      </c>
      <c r="E933" s="85">
        <v>856013</v>
      </c>
    </row>
    <row r="934" spans="1:5" ht="12.75">
      <c r="A934" s="3"/>
      <c r="B934" s="3"/>
      <c r="C934" s="6">
        <v>4800</v>
      </c>
      <c r="D934" t="s">
        <v>547</v>
      </c>
      <c r="E934" s="85">
        <v>67468</v>
      </c>
    </row>
    <row r="935" spans="1:5" ht="12.75">
      <c r="A935" s="3"/>
      <c r="B935" s="3"/>
      <c r="E935" s="85"/>
    </row>
    <row r="936" spans="1:5" ht="12.75">
      <c r="A936" s="3"/>
      <c r="B936" s="7">
        <v>80104</v>
      </c>
      <c r="C936" s="7"/>
      <c r="D936" s="5" t="s">
        <v>623</v>
      </c>
      <c r="E936" s="114">
        <f>SUM(E938:E943)</f>
        <v>28911.97</v>
      </c>
    </row>
    <row r="937" spans="1:5" ht="12.75">
      <c r="A937" s="3"/>
      <c r="B937" s="7"/>
      <c r="C937" s="7"/>
      <c r="D937" s="140" t="s">
        <v>621</v>
      </c>
      <c r="E937" s="85"/>
    </row>
    <row r="938" spans="1:5" ht="12.75">
      <c r="A938" s="3"/>
      <c r="B938" s="7"/>
      <c r="C938" s="117">
        <v>4110</v>
      </c>
      <c r="D938" s="115" t="s">
        <v>49</v>
      </c>
      <c r="E938" s="85">
        <v>0</v>
      </c>
    </row>
    <row r="939" spans="1:5" ht="12.75">
      <c r="A939" s="3"/>
      <c r="B939" s="7"/>
      <c r="C939" s="117">
        <v>4120</v>
      </c>
      <c r="D939" t="s">
        <v>514</v>
      </c>
      <c r="E939" s="85">
        <v>0</v>
      </c>
    </row>
    <row r="940" spans="1:5" ht="12.75">
      <c r="A940" s="3"/>
      <c r="B940" s="7"/>
      <c r="C940" s="6">
        <v>4750</v>
      </c>
      <c r="D940" s="115" t="s">
        <v>662</v>
      </c>
      <c r="E940" s="85">
        <v>24407.22</v>
      </c>
    </row>
    <row r="941" spans="1:5" ht="12.75">
      <c r="A941" s="3"/>
      <c r="B941" s="7"/>
      <c r="D941" s="115" t="s">
        <v>663</v>
      </c>
      <c r="E941" s="85"/>
    </row>
    <row r="942" spans="1:5" ht="12.75">
      <c r="A942" s="3"/>
      <c r="B942" s="7"/>
      <c r="C942" s="6">
        <v>4790</v>
      </c>
      <c r="D942" t="s">
        <v>544</v>
      </c>
      <c r="E942" s="85">
        <v>0</v>
      </c>
    </row>
    <row r="943" spans="1:5" ht="12.75">
      <c r="A943" s="3"/>
      <c r="B943" s="7"/>
      <c r="C943" s="6">
        <v>4850</v>
      </c>
      <c r="D943" s="115" t="s">
        <v>660</v>
      </c>
      <c r="E943" s="85">
        <v>4504.75</v>
      </c>
    </row>
    <row r="944" spans="1:5" ht="12.75">
      <c r="A944" s="3"/>
      <c r="B944" s="7"/>
      <c r="D944" s="115" t="s">
        <v>661</v>
      </c>
      <c r="E944" s="85"/>
    </row>
    <row r="945" spans="1:5" ht="12.75">
      <c r="A945" s="3"/>
      <c r="B945" s="3"/>
      <c r="E945" s="85"/>
    </row>
    <row r="946" spans="1:10" s="56" customFormat="1" ht="12.75">
      <c r="A946" s="57"/>
      <c r="B946" s="57">
        <v>80146</v>
      </c>
      <c r="C946" s="57"/>
      <c r="D946" s="56" t="s">
        <v>174</v>
      </c>
      <c r="E946" s="88">
        <f>SUM(E947:E951)</f>
        <v>7742</v>
      </c>
      <c r="G946" s="57"/>
      <c r="H946" s="57"/>
      <c r="J946" s="128"/>
    </row>
    <row r="947" spans="1:10" ht="12.75">
      <c r="A947" s="7"/>
      <c r="B947" s="7"/>
      <c r="C947" s="6">
        <v>4210</v>
      </c>
      <c r="D947" t="s">
        <v>52</v>
      </c>
      <c r="E947" s="90">
        <v>942</v>
      </c>
      <c r="G947" s="6"/>
      <c r="H947" s="6"/>
      <c r="J947" s="4"/>
    </row>
    <row r="948" spans="1:10" ht="12.75">
      <c r="A948" s="7"/>
      <c r="B948" s="7"/>
      <c r="C948" s="6">
        <v>4300</v>
      </c>
      <c r="D948" t="s">
        <v>55</v>
      </c>
      <c r="E948" s="90">
        <v>4500</v>
      </c>
      <c r="G948" s="6"/>
      <c r="H948" s="6"/>
      <c r="J948" s="4"/>
    </row>
    <row r="949" spans="1:10" ht="12.75">
      <c r="A949" s="7"/>
      <c r="B949" s="7"/>
      <c r="C949" s="6">
        <v>4410</v>
      </c>
      <c r="D949" t="s">
        <v>56</v>
      </c>
      <c r="E949" s="90">
        <v>300</v>
      </c>
      <c r="G949" s="6"/>
      <c r="H949" s="6"/>
      <c r="J949" s="4"/>
    </row>
    <row r="950" spans="3:10" ht="12.75">
      <c r="C950" s="6">
        <v>4700</v>
      </c>
      <c r="D950" t="s">
        <v>271</v>
      </c>
      <c r="E950" s="74">
        <v>2000</v>
      </c>
      <c r="G950" s="6"/>
      <c r="H950" s="6"/>
      <c r="J950" s="4"/>
    </row>
    <row r="951" spans="4:10" ht="12.75">
      <c r="D951" t="s">
        <v>272</v>
      </c>
      <c r="G951" s="6"/>
      <c r="H951" s="6"/>
      <c r="J951" s="4"/>
    </row>
    <row r="952" spans="1:10" s="56" customFormat="1" ht="15.75">
      <c r="A952" s="57"/>
      <c r="B952" s="125" t="s">
        <v>406</v>
      </c>
      <c r="C952" s="126"/>
      <c r="D952" s="118" t="s">
        <v>419</v>
      </c>
      <c r="E952" s="88">
        <f>SUM(E955:E962)</f>
        <v>204706</v>
      </c>
      <c r="G952" s="57"/>
      <c r="H952" s="57"/>
      <c r="J952" s="128"/>
    </row>
    <row r="953" spans="1:10" s="56" customFormat="1" ht="15.75">
      <c r="A953" s="57"/>
      <c r="B953" s="127"/>
      <c r="C953" s="126"/>
      <c r="D953" s="118" t="s">
        <v>420</v>
      </c>
      <c r="E953" s="88"/>
      <c r="G953" s="57"/>
      <c r="H953" s="57"/>
      <c r="J953" s="128"/>
    </row>
    <row r="954" spans="1:10" s="56" customFormat="1" ht="15.75">
      <c r="A954" s="57"/>
      <c r="B954" s="127"/>
      <c r="C954" s="126"/>
      <c r="D954" s="118" t="s">
        <v>421</v>
      </c>
      <c r="E954" s="88"/>
      <c r="G954" s="57"/>
      <c r="H954" s="57"/>
      <c r="J954" s="128"/>
    </row>
    <row r="955" spans="2:10" ht="15">
      <c r="B955" s="116"/>
      <c r="C955" s="6">
        <v>3020</v>
      </c>
      <c r="D955" t="s">
        <v>46</v>
      </c>
      <c r="E955" s="107">
        <v>450</v>
      </c>
      <c r="G955" s="6"/>
      <c r="H955" s="6"/>
      <c r="J955" s="4"/>
    </row>
    <row r="956" spans="1:10" ht="15">
      <c r="A956"/>
      <c r="B956" s="116"/>
      <c r="C956" s="117">
        <v>4110</v>
      </c>
      <c r="D956" s="115" t="s">
        <v>49</v>
      </c>
      <c r="E956" s="107">
        <v>27800</v>
      </c>
      <c r="G956" s="6"/>
      <c r="H956" s="6"/>
      <c r="J956" s="4"/>
    </row>
    <row r="957" spans="1:10" ht="15">
      <c r="A957"/>
      <c r="B957" s="116"/>
      <c r="C957" s="117">
        <v>4120</v>
      </c>
      <c r="D957" t="s">
        <v>514</v>
      </c>
      <c r="E957" s="107">
        <v>3700</v>
      </c>
      <c r="G957" s="6"/>
      <c r="H957" s="6"/>
      <c r="J957" s="4"/>
    </row>
    <row r="958" spans="1:10" ht="15">
      <c r="A958"/>
      <c r="B958" s="116"/>
      <c r="C958" s="117">
        <v>4240</v>
      </c>
      <c r="D958" s="134" t="s">
        <v>549</v>
      </c>
      <c r="E958" s="107">
        <v>2000</v>
      </c>
      <c r="G958" s="6"/>
      <c r="H958" s="6"/>
      <c r="J958" s="4"/>
    </row>
    <row r="959" spans="1:10" ht="12.75">
      <c r="A959"/>
      <c r="C959" s="6">
        <v>4440</v>
      </c>
      <c r="D959" t="s">
        <v>58</v>
      </c>
      <c r="E959" s="74">
        <v>6700</v>
      </c>
      <c r="G959" s="6"/>
      <c r="H959" s="6"/>
      <c r="J959" s="4"/>
    </row>
    <row r="960" spans="1:10" ht="12.75">
      <c r="A960"/>
      <c r="C960" s="6">
        <v>4710</v>
      </c>
      <c r="D960" t="s">
        <v>501</v>
      </c>
      <c r="E960" s="74">
        <v>1000</v>
      </c>
      <c r="G960" s="6"/>
      <c r="H960" s="6"/>
      <c r="J960" s="4"/>
    </row>
    <row r="961" spans="1:10" ht="12.75">
      <c r="A961"/>
      <c r="C961" s="6">
        <v>4790</v>
      </c>
      <c r="D961" t="s">
        <v>546</v>
      </c>
      <c r="E961" s="74">
        <v>151700</v>
      </c>
      <c r="G961" s="6"/>
      <c r="H961" s="6"/>
      <c r="J961" s="4"/>
    </row>
    <row r="962" spans="1:10" ht="12.75">
      <c r="A962"/>
      <c r="C962" s="6">
        <v>4800</v>
      </c>
      <c r="D962" t="s">
        <v>547</v>
      </c>
      <c r="E962" s="74">
        <v>11356</v>
      </c>
      <c r="G962" s="6"/>
      <c r="H962" s="6"/>
      <c r="J962" s="4"/>
    </row>
    <row r="963" spans="1:10" ht="12.75">
      <c r="A963"/>
      <c r="G963" s="6"/>
      <c r="H963" s="6"/>
      <c r="J963" s="4"/>
    </row>
    <row r="964" spans="1:10" ht="12.75">
      <c r="A964"/>
      <c r="G964" s="6"/>
      <c r="H964" s="6"/>
      <c r="J964" s="4"/>
    </row>
    <row r="965" spans="1:10" ht="12.75">
      <c r="A965"/>
      <c r="G965" s="6"/>
      <c r="H965" s="6"/>
      <c r="J965" s="4"/>
    </row>
    <row r="966" spans="1:10" ht="12.75">
      <c r="A966"/>
      <c r="G966" s="6"/>
      <c r="H966" s="6"/>
      <c r="J966" s="4"/>
    </row>
    <row r="967" spans="1:10" ht="14.25" customHeight="1">
      <c r="A967"/>
      <c r="G967" s="6"/>
      <c r="H967" s="6"/>
      <c r="J967" s="4"/>
    </row>
    <row r="968" spans="1:10" ht="12.75">
      <c r="A968"/>
      <c r="G968" s="6"/>
      <c r="H968" s="6"/>
      <c r="J968" s="4"/>
    </row>
    <row r="969" spans="1:10" ht="12.75">
      <c r="A969"/>
      <c r="G969" s="6"/>
      <c r="H969" s="6"/>
      <c r="J969" s="4"/>
    </row>
    <row r="970" spans="1:10" ht="12.75">
      <c r="A970"/>
      <c r="G970" s="6"/>
      <c r="H970" s="6"/>
      <c r="J970" s="4"/>
    </row>
    <row r="971" spans="7:10" ht="12.75">
      <c r="G971" s="6"/>
      <c r="H971" s="6"/>
      <c r="J971" s="4"/>
    </row>
    <row r="972" spans="1:10" ht="12.75">
      <c r="A972" s="3"/>
      <c r="B972" s="3"/>
      <c r="E972" s="76"/>
      <c r="G972" s="6"/>
      <c r="H972" s="6"/>
      <c r="J972" s="4"/>
    </row>
    <row r="973" spans="1:10" ht="12.75">
      <c r="A973" s="21"/>
      <c r="B973" s="21"/>
      <c r="C973" s="21"/>
      <c r="D973" s="22"/>
      <c r="E973" s="108"/>
      <c r="G973" s="6"/>
      <c r="H973" s="6"/>
      <c r="J973" s="4"/>
    </row>
    <row r="974" spans="5:10" ht="12.75">
      <c r="E974" s="74" t="s">
        <v>14</v>
      </c>
      <c r="G974" s="6"/>
      <c r="H974" s="6"/>
      <c r="J974" s="4"/>
    </row>
    <row r="975" spans="4:10" ht="12.75">
      <c r="D975" s="7" t="s">
        <v>541</v>
      </c>
      <c r="E975" s="74" t="s">
        <v>694</v>
      </c>
      <c r="G975" s="6"/>
      <c r="H975" s="6"/>
      <c r="J975" s="4"/>
    </row>
    <row r="976" spans="4:10" ht="12.75">
      <c r="D976" s="6" t="s">
        <v>20</v>
      </c>
      <c r="E976" s="74" t="s">
        <v>181</v>
      </c>
      <c r="G976" s="6"/>
      <c r="H976" s="6"/>
      <c r="J976" s="4"/>
    </row>
    <row r="977" spans="5:10" ht="12.75">
      <c r="E977" s="75" t="s">
        <v>695</v>
      </c>
      <c r="G977" s="6"/>
      <c r="H977" s="6"/>
      <c r="J977" s="4"/>
    </row>
    <row r="978" spans="1:10" ht="12.75">
      <c r="A978" s="1" t="s">
        <v>0</v>
      </c>
      <c r="B978" s="1" t="s">
        <v>5</v>
      </c>
      <c r="C978" s="1" t="s">
        <v>6</v>
      </c>
      <c r="D978" s="1" t="s">
        <v>7</v>
      </c>
      <c r="E978" s="77" t="s">
        <v>8</v>
      </c>
      <c r="G978" s="6"/>
      <c r="H978" s="6"/>
      <c r="J978" s="4"/>
    </row>
    <row r="979" spans="1:10" s="5" customFormat="1" ht="12.75">
      <c r="A979" s="7">
        <v>801</v>
      </c>
      <c r="B979" s="7"/>
      <c r="C979" s="7"/>
      <c r="D979" s="5" t="s">
        <v>12</v>
      </c>
      <c r="E979" s="87">
        <f>E980+E1015+E1020+E1005</f>
        <v>2404008.23</v>
      </c>
      <c r="G979" s="7"/>
      <c r="H979" s="7"/>
      <c r="J979" s="8"/>
    </row>
    <row r="980" spans="1:10" s="56" customFormat="1" ht="12.75">
      <c r="A980" s="57"/>
      <c r="B980" s="57">
        <v>80104</v>
      </c>
      <c r="C980" s="57"/>
      <c r="D980" s="56" t="s">
        <v>179</v>
      </c>
      <c r="E980" s="88">
        <f>SUM(E981:E1003)</f>
        <v>2353607</v>
      </c>
      <c r="G980" s="57"/>
      <c r="H980" s="57"/>
      <c r="J980" s="128"/>
    </row>
    <row r="981" spans="3:10" ht="12.75">
      <c r="C981" s="6">
        <v>3020</v>
      </c>
      <c r="D981" t="s">
        <v>46</v>
      </c>
      <c r="E981" s="74">
        <v>10700</v>
      </c>
      <c r="G981" s="6"/>
      <c r="H981" s="6"/>
      <c r="J981" s="4"/>
    </row>
    <row r="982" spans="3:10" ht="12.75">
      <c r="C982" s="6">
        <v>4010</v>
      </c>
      <c r="D982" t="s">
        <v>47</v>
      </c>
      <c r="E982" s="74">
        <v>626818</v>
      </c>
      <c r="G982" s="6"/>
      <c r="H982" s="6"/>
      <c r="J982" s="4"/>
    </row>
    <row r="983" spans="3:10" ht="12.75">
      <c r="C983" s="6">
        <v>4040</v>
      </c>
      <c r="D983" t="s">
        <v>48</v>
      </c>
      <c r="E983" s="74">
        <v>48509</v>
      </c>
      <c r="G983" s="6"/>
      <c r="H983" s="6"/>
      <c r="J983" s="4"/>
    </row>
    <row r="984" spans="3:10" ht="12.75">
      <c r="C984" s="6">
        <v>4110</v>
      </c>
      <c r="D984" t="s">
        <v>49</v>
      </c>
      <c r="E984" s="74">
        <v>275664</v>
      </c>
      <c r="G984" s="6"/>
      <c r="H984" s="6"/>
      <c r="J984" s="4"/>
    </row>
    <row r="985" spans="3:10" ht="12.75">
      <c r="C985" s="6">
        <v>4120</v>
      </c>
      <c r="D985" t="s">
        <v>514</v>
      </c>
      <c r="E985" s="74">
        <v>34010</v>
      </c>
      <c r="G985" s="6"/>
      <c r="H985" s="6"/>
      <c r="J985" s="4"/>
    </row>
    <row r="986" spans="3:10" ht="12.75">
      <c r="C986" s="6">
        <v>4170</v>
      </c>
      <c r="D986" t="s">
        <v>240</v>
      </c>
      <c r="E986" s="74">
        <v>6700</v>
      </c>
      <c r="G986" s="6"/>
      <c r="H986" s="6"/>
      <c r="J986" s="4"/>
    </row>
    <row r="987" spans="3:10" ht="12.75">
      <c r="C987" s="6">
        <v>4210</v>
      </c>
      <c r="D987" t="s">
        <v>52</v>
      </c>
      <c r="E987" s="74">
        <v>10000</v>
      </c>
      <c r="G987" s="6"/>
      <c r="H987" s="6"/>
      <c r="J987" s="4"/>
    </row>
    <row r="988" spans="3:10" ht="12.75">
      <c r="C988" s="6">
        <v>4240</v>
      </c>
      <c r="D988" t="s">
        <v>418</v>
      </c>
      <c r="E988" s="74">
        <v>5750</v>
      </c>
      <c r="G988" s="6"/>
      <c r="H988" s="6"/>
      <c r="J988" s="4"/>
    </row>
    <row r="989" spans="3:10" ht="12.75">
      <c r="C989" s="6">
        <v>4260</v>
      </c>
      <c r="D989" t="s">
        <v>53</v>
      </c>
      <c r="E989" s="74">
        <v>80000</v>
      </c>
      <c r="G989" s="6"/>
      <c r="H989" s="6"/>
      <c r="J989" s="4"/>
    </row>
    <row r="990" spans="3:10" ht="12.75">
      <c r="C990" s="6">
        <v>4270</v>
      </c>
      <c r="D990" t="s">
        <v>54</v>
      </c>
      <c r="E990" s="74">
        <v>8300</v>
      </c>
      <c r="G990" s="6"/>
      <c r="H990" s="6"/>
      <c r="J990" s="4"/>
    </row>
    <row r="991" spans="3:10" ht="12.75">
      <c r="C991" s="6">
        <v>4280</v>
      </c>
      <c r="D991" t="s">
        <v>262</v>
      </c>
      <c r="E991" s="74">
        <v>2000</v>
      </c>
      <c r="G991" s="6"/>
      <c r="H991" s="6"/>
      <c r="J991" s="4"/>
    </row>
    <row r="992" spans="3:10" ht="12.75">
      <c r="C992" s="6">
        <v>4300</v>
      </c>
      <c r="D992" t="s">
        <v>55</v>
      </c>
      <c r="E992" s="74">
        <v>20349</v>
      </c>
      <c r="G992" s="6"/>
      <c r="H992" s="6"/>
      <c r="J992" s="4"/>
    </row>
    <row r="993" spans="3:10" ht="12.75">
      <c r="C993" s="6">
        <v>4360</v>
      </c>
      <c r="D993" t="s">
        <v>332</v>
      </c>
      <c r="E993" s="74">
        <v>3840</v>
      </c>
      <c r="G993" s="6"/>
      <c r="H993" s="6"/>
      <c r="J993" s="4"/>
    </row>
    <row r="994" spans="3:10" ht="12.75">
      <c r="C994" s="6">
        <v>4400</v>
      </c>
      <c r="D994" t="s">
        <v>289</v>
      </c>
      <c r="E994" s="74">
        <v>16200</v>
      </c>
      <c r="G994" s="6"/>
      <c r="H994" s="6"/>
      <c r="J994" s="4"/>
    </row>
    <row r="995" spans="4:10" ht="12.75">
      <c r="D995" t="s">
        <v>277</v>
      </c>
      <c r="G995" s="6"/>
      <c r="H995" s="6"/>
      <c r="J995" s="4"/>
    </row>
    <row r="996" spans="3:10" ht="12.75">
      <c r="C996" s="6">
        <v>4410</v>
      </c>
      <c r="D996" t="s">
        <v>56</v>
      </c>
      <c r="E996" s="74">
        <v>850</v>
      </c>
      <c r="G996" s="6"/>
      <c r="H996" s="6"/>
      <c r="J996" s="4"/>
    </row>
    <row r="997" spans="3:10" ht="12.75">
      <c r="C997" s="6">
        <v>4430</v>
      </c>
      <c r="D997" t="s">
        <v>57</v>
      </c>
      <c r="E997" s="74">
        <v>2500</v>
      </c>
      <c r="G997" s="6"/>
      <c r="H997" s="6"/>
      <c r="J997" s="4"/>
    </row>
    <row r="998" spans="1:10" ht="12.75">
      <c r="A998" s="3"/>
      <c r="B998" s="3"/>
      <c r="C998" s="6">
        <v>4440</v>
      </c>
      <c r="D998" t="s">
        <v>58</v>
      </c>
      <c r="E998" s="85">
        <v>88338</v>
      </c>
      <c r="G998" s="6"/>
      <c r="H998" s="6"/>
      <c r="J998" s="4"/>
    </row>
    <row r="999" spans="1:10" ht="12.75">
      <c r="A999" s="3"/>
      <c r="B999" s="3"/>
      <c r="C999" s="6">
        <v>4700</v>
      </c>
      <c r="D999" t="s">
        <v>271</v>
      </c>
      <c r="E999" s="85">
        <v>700</v>
      </c>
      <c r="G999" s="6"/>
      <c r="H999" s="6"/>
      <c r="J999" s="4"/>
    </row>
    <row r="1000" spans="1:10" ht="12.75">
      <c r="A1000" s="3"/>
      <c r="B1000" s="3"/>
      <c r="D1000" t="s">
        <v>272</v>
      </c>
      <c r="G1000" s="6"/>
      <c r="H1000" s="6"/>
      <c r="J1000" s="4"/>
    </row>
    <row r="1001" spans="1:10" ht="12.75">
      <c r="A1001" s="3"/>
      <c r="B1001" s="3"/>
      <c r="C1001" s="6">
        <v>4710</v>
      </c>
      <c r="D1001" t="s">
        <v>501</v>
      </c>
      <c r="E1001" s="85">
        <v>1000</v>
      </c>
      <c r="G1001" s="6"/>
      <c r="H1001" s="6"/>
      <c r="J1001" s="4"/>
    </row>
    <row r="1002" spans="1:10" ht="12.75">
      <c r="A1002" s="3"/>
      <c r="B1002" s="3"/>
      <c r="C1002" s="6">
        <v>4790</v>
      </c>
      <c r="D1002" t="s">
        <v>544</v>
      </c>
      <c r="E1002" s="85">
        <v>1030003</v>
      </c>
      <c r="G1002" s="6"/>
      <c r="H1002" s="6"/>
      <c r="J1002" s="4"/>
    </row>
    <row r="1003" spans="1:10" ht="12.75">
      <c r="A1003" s="3"/>
      <c r="B1003" s="3"/>
      <c r="C1003" s="6">
        <v>4800</v>
      </c>
      <c r="D1003" t="s">
        <v>545</v>
      </c>
      <c r="E1003" s="85">
        <v>81376</v>
      </c>
      <c r="G1003" s="6"/>
      <c r="H1003" s="6"/>
      <c r="J1003" s="4"/>
    </row>
    <row r="1004" spans="1:10" ht="12.75">
      <c r="A1004" s="3"/>
      <c r="B1004" s="3"/>
      <c r="E1004" s="85"/>
      <c r="G1004" s="6"/>
      <c r="H1004" s="6"/>
      <c r="J1004" s="4"/>
    </row>
    <row r="1005" spans="1:10" ht="12.75">
      <c r="A1005" s="3"/>
      <c r="B1005" s="7">
        <v>80104</v>
      </c>
      <c r="C1005" s="7"/>
      <c r="D1005" s="5" t="s">
        <v>623</v>
      </c>
      <c r="E1005" s="114">
        <f>SUM(E1007:E1012)</f>
        <v>23503.23</v>
      </c>
      <c r="G1005" s="6"/>
      <c r="H1005" s="6"/>
      <c r="J1005" s="4"/>
    </row>
    <row r="1006" spans="1:10" ht="12.75">
      <c r="A1006" s="3"/>
      <c r="B1006" s="7"/>
      <c r="C1006" s="7"/>
      <c r="D1006" s="140" t="s">
        <v>621</v>
      </c>
      <c r="E1006" s="85"/>
      <c r="G1006" s="6"/>
      <c r="H1006" s="6"/>
      <c r="J1006" s="4"/>
    </row>
    <row r="1007" spans="1:10" ht="12.75">
      <c r="A1007" s="3"/>
      <c r="B1007" s="7"/>
      <c r="C1007" s="117">
        <v>4110</v>
      </c>
      <c r="D1007" s="115" t="s">
        <v>49</v>
      </c>
      <c r="E1007" s="85">
        <v>0</v>
      </c>
      <c r="G1007" s="6"/>
      <c r="H1007" s="6"/>
      <c r="J1007" s="4"/>
    </row>
    <row r="1008" spans="1:10" ht="12.75">
      <c r="A1008" s="3"/>
      <c r="B1008" s="7"/>
      <c r="C1008" s="117">
        <v>4120</v>
      </c>
      <c r="D1008" t="s">
        <v>514</v>
      </c>
      <c r="E1008" s="85">
        <v>0</v>
      </c>
      <c r="G1008" s="6"/>
      <c r="H1008" s="6"/>
      <c r="J1008" s="4"/>
    </row>
    <row r="1009" spans="1:10" ht="12.75">
      <c r="A1009" s="3"/>
      <c r="B1009" s="7"/>
      <c r="C1009" s="6">
        <v>4750</v>
      </c>
      <c r="D1009" s="115" t="s">
        <v>662</v>
      </c>
      <c r="E1009" s="85">
        <v>19821.87</v>
      </c>
      <c r="G1009" s="6"/>
      <c r="H1009" s="6"/>
      <c r="J1009" s="4"/>
    </row>
    <row r="1010" spans="1:10" ht="12.75">
      <c r="A1010" s="3"/>
      <c r="B1010" s="7"/>
      <c r="D1010" s="115" t="s">
        <v>663</v>
      </c>
      <c r="E1010" s="85"/>
      <c r="G1010" s="6"/>
      <c r="H1010" s="6"/>
      <c r="J1010" s="4"/>
    </row>
    <row r="1011" spans="1:10" ht="12.75">
      <c r="A1011" s="3"/>
      <c r="B1011" s="7"/>
      <c r="C1011" s="6">
        <v>4790</v>
      </c>
      <c r="D1011" t="s">
        <v>544</v>
      </c>
      <c r="E1011" s="85">
        <v>0</v>
      </c>
      <c r="G1011" s="6"/>
      <c r="H1011" s="6"/>
      <c r="J1011" s="4"/>
    </row>
    <row r="1012" spans="1:10" ht="12.75">
      <c r="A1012" s="3"/>
      <c r="B1012" s="7"/>
      <c r="C1012" s="6">
        <v>4850</v>
      </c>
      <c r="D1012" s="115" t="s">
        <v>660</v>
      </c>
      <c r="E1012" s="85">
        <v>3681.36</v>
      </c>
      <c r="G1012" s="6"/>
      <c r="H1012" s="6"/>
      <c r="J1012" s="4"/>
    </row>
    <row r="1013" spans="1:10" ht="12.75">
      <c r="A1013" s="3"/>
      <c r="B1013" s="7"/>
      <c r="D1013" s="115" t="s">
        <v>661</v>
      </c>
      <c r="E1013" s="85"/>
      <c r="G1013" s="6"/>
      <c r="H1013" s="6"/>
      <c r="J1013" s="4"/>
    </row>
    <row r="1014" spans="1:10" ht="12.75">
      <c r="A1014" s="3"/>
      <c r="B1014" s="3"/>
      <c r="E1014" s="85"/>
      <c r="G1014" s="6"/>
      <c r="H1014" s="6"/>
      <c r="J1014" s="4"/>
    </row>
    <row r="1015" spans="1:10" ht="12" customHeight="1">
      <c r="A1015" s="7"/>
      <c r="B1015" s="7">
        <v>80146</v>
      </c>
      <c r="C1015" s="7"/>
      <c r="D1015" s="5" t="s">
        <v>174</v>
      </c>
      <c r="E1015" s="87">
        <f>SUM(E1016:E1019)</f>
        <v>8044</v>
      </c>
      <c r="G1015" s="6"/>
      <c r="H1015" s="6"/>
      <c r="J1015" s="4"/>
    </row>
    <row r="1016" spans="1:10" ht="12" customHeight="1">
      <c r="A1016" s="7"/>
      <c r="B1016" s="7"/>
      <c r="C1016" s="6">
        <v>4210</v>
      </c>
      <c r="D1016" t="s">
        <v>52</v>
      </c>
      <c r="E1016" s="107">
        <v>2413</v>
      </c>
      <c r="G1016" s="6"/>
      <c r="H1016" s="6"/>
      <c r="J1016" s="4"/>
    </row>
    <row r="1017" spans="3:10" ht="12.75" customHeight="1">
      <c r="C1017" s="6">
        <v>4700</v>
      </c>
      <c r="D1017" t="s">
        <v>271</v>
      </c>
      <c r="E1017" s="74">
        <v>5631</v>
      </c>
      <c r="G1017" s="6"/>
      <c r="H1017" s="6"/>
      <c r="J1017" s="4"/>
    </row>
    <row r="1018" spans="4:10" ht="12.75" customHeight="1">
      <c r="D1018" t="s">
        <v>272</v>
      </c>
      <c r="G1018" s="6"/>
      <c r="H1018" s="6"/>
      <c r="J1018" s="4"/>
    </row>
    <row r="1019" spans="7:10" ht="12.75" customHeight="1">
      <c r="G1019" s="6"/>
      <c r="H1019" s="6"/>
      <c r="J1019" s="4"/>
    </row>
    <row r="1020" spans="2:10" ht="12.75" customHeight="1">
      <c r="B1020" s="125" t="s">
        <v>406</v>
      </c>
      <c r="C1020" s="126"/>
      <c r="D1020" s="118" t="s">
        <v>419</v>
      </c>
      <c r="E1020" s="88">
        <f>SUM(E1023:E1026)</f>
        <v>18854</v>
      </c>
      <c r="G1020" s="6"/>
      <c r="H1020" s="6"/>
      <c r="J1020" s="4"/>
    </row>
    <row r="1021" spans="2:10" ht="12.75" customHeight="1">
      <c r="B1021" s="127"/>
      <c r="C1021" s="126"/>
      <c r="D1021" s="118" t="s">
        <v>420</v>
      </c>
      <c r="G1021" s="6"/>
      <c r="H1021" s="6"/>
      <c r="J1021" s="4"/>
    </row>
    <row r="1022" spans="2:10" ht="12.75" customHeight="1">
      <c r="B1022" s="127"/>
      <c r="C1022" s="126"/>
      <c r="D1022" s="118" t="s">
        <v>421</v>
      </c>
      <c r="G1022" s="6"/>
      <c r="H1022" s="6"/>
      <c r="J1022" s="4"/>
    </row>
    <row r="1023" spans="2:10" ht="12.75" customHeight="1">
      <c r="B1023" s="127"/>
      <c r="C1023" s="117">
        <v>4110</v>
      </c>
      <c r="D1023" s="115" t="s">
        <v>49</v>
      </c>
      <c r="E1023" s="74">
        <v>2700</v>
      </c>
      <c r="G1023" s="6"/>
      <c r="H1023" s="6"/>
      <c r="J1023" s="4"/>
    </row>
    <row r="1024" spans="2:10" ht="12.75" customHeight="1">
      <c r="B1024" s="127"/>
      <c r="C1024" s="117">
        <v>4120</v>
      </c>
      <c r="D1024" t="s">
        <v>514</v>
      </c>
      <c r="E1024" s="74">
        <v>400</v>
      </c>
      <c r="G1024" s="6"/>
      <c r="H1024" s="6"/>
      <c r="J1024" s="4"/>
    </row>
    <row r="1025" spans="3:10" ht="12.75" customHeight="1">
      <c r="C1025" s="6">
        <v>4790</v>
      </c>
      <c r="D1025" t="s">
        <v>546</v>
      </c>
      <c r="E1025" s="74">
        <v>15104</v>
      </c>
      <c r="G1025" s="6"/>
      <c r="H1025" s="6"/>
      <c r="J1025" s="4"/>
    </row>
    <row r="1026" spans="3:10" ht="12.75" customHeight="1">
      <c r="C1026" s="6">
        <v>4800</v>
      </c>
      <c r="D1026" t="s">
        <v>547</v>
      </c>
      <c r="E1026" s="74">
        <v>650</v>
      </c>
      <c r="G1026" s="6"/>
      <c r="H1026" s="6"/>
      <c r="J1026" s="4"/>
    </row>
    <row r="1027" spans="7:10" ht="12.75" customHeight="1">
      <c r="G1027" s="6"/>
      <c r="H1027" s="6"/>
      <c r="J1027" s="4"/>
    </row>
    <row r="1028" spans="7:10" ht="12.75" customHeight="1">
      <c r="G1028" s="6"/>
      <c r="H1028" s="6"/>
      <c r="J1028" s="4"/>
    </row>
    <row r="1029" spans="7:10" ht="12.75" customHeight="1">
      <c r="G1029" s="6"/>
      <c r="H1029" s="6"/>
      <c r="J1029" s="4"/>
    </row>
    <row r="1030" spans="7:10" ht="12.75" customHeight="1">
      <c r="G1030" s="6"/>
      <c r="H1030" s="6"/>
      <c r="J1030" s="4"/>
    </row>
    <row r="1031" spans="5:10" ht="12.75">
      <c r="E1031" s="74" t="s">
        <v>24</v>
      </c>
      <c r="G1031" s="6"/>
      <c r="H1031" s="6"/>
      <c r="J1031" s="4"/>
    </row>
    <row r="1032" spans="4:10" ht="12.75">
      <c r="D1032" s="7" t="s">
        <v>540</v>
      </c>
      <c r="E1032" s="74" t="s">
        <v>694</v>
      </c>
      <c r="G1032" s="6"/>
      <c r="H1032" s="6"/>
      <c r="J1032" s="4"/>
    </row>
    <row r="1033" spans="4:10" ht="12.75">
      <c r="D1033" s="6" t="s">
        <v>32</v>
      </c>
      <c r="E1033" s="74" t="s">
        <v>181</v>
      </c>
      <c r="G1033" s="6"/>
      <c r="H1033" s="6"/>
      <c r="J1033" s="4"/>
    </row>
    <row r="1034" spans="5:10" ht="12.75">
      <c r="E1034" s="75" t="s">
        <v>695</v>
      </c>
      <c r="G1034" s="6"/>
      <c r="H1034" s="6"/>
      <c r="J1034" s="4"/>
    </row>
    <row r="1035" spans="1:10" ht="12.75">
      <c r="A1035" s="1" t="s">
        <v>0</v>
      </c>
      <c r="B1035" s="1" t="s">
        <v>5</v>
      </c>
      <c r="C1035" s="1" t="s">
        <v>6</v>
      </c>
      <c r="D1035" s="1" t="s">
        <v>7</v>
      </c>
      <c r="E1035" s="77"/>
      <c r="G1035" s="6"/>
      <c r="H1035" s="6"/>
      <c r="J1035" s="4"/>
    </row>
    <row r="1036" spans="7:10" ht="12.75">
      <c r="G1036" s="6"/>
      <c r="H1036" s="6"/>
      <c r="J1036" s="4"/>
    </row>
    <row r="1037" spans="1:10" s="5" customFormat="1" ht="12.75">
      <c r="A1037" s="7">
        <v>801</v>
      </c>
      <c r="B1037" s="7"/>
      <c r="C1037" s="7"/>
      <c r="D1037" s="5" t="s">
        <v>12</v>
      </c>
      <c r="E1037" s="87">
        <f>E1038+E1072+E1078+E1062</f>
        <v>1924243.8</v>
      </c>
      <c r="G1037" s="7"/>
      <c r="H1037" s="7"/>
      <c r="J1037" s="8"/>
    </row>
    <row r="1038" spans="1:10" s="56" customFormat="1" ht="12.75">
      <c r="A1038" s="57"/>
      <c r="B1038" s="57">
        <v>80104</v>
      </c>
      <c r="C1038" s="57"/>
      <c r="D1038" s="56" t="s">
        <v>179</v>
      </c>
      <c r="E1038" s="88">
        <f>SUM(E1039:E1060)</f>
        <v>1765122</v>
      </c>
      <c r="G1038" s="57"/>
      <c r="H1038" s="57"/>
      <c r="J1038" s="128"/>
    </row>
    <row r="1039" spans="3:10" ht="12.75">
      <c r="C1039" s="6">
        <v>3020</v>
      </c>
      <c r="D1039" t="s">
        <v>46</v>
      </c>
      <c r="E1039" s="83">
        <v>10000</v>
      </c>
      <c r="G1039" s="6"/>
      <c r="H1039" s="6"/>
      <c r="J1039" s="4"/>
    </row>
    <row r="1040" spans="3:10" ht="12.75">
      <c r="C1040" s="6">
        <v>4010</v>
      </c>
      <c r="D1040" t="s">
        <v>47</v>
      </c>
      <c r="E1040" s="83">
        <v>506760</v>
      </c>
      <c r="G1040" s="6"/>
      <c r="H1040" s="6"/>
      <c r="J1040" s="4"/>
    </row>
    <row r="1041" spans="3:10" ht="12.75">
      <c r="C1041" s="6">
        <v>4040</v>
      </c>
      <c r="D1041" t="s">
        <v>48</v>
      </c>
      <c r="E1041" s="83">
        <v>37603</v>
      </c>
      <c r="G1041" s="6"/>
      <c r="H1041" s="6"/>
      <c r="J1041" s="4"/>
    </row>
    <row r="1042" spans="3:10" ht="12.75">
      <c r="C1042" s="6">
        <v>4110</v>
      </c>
      <c r="D1042" t="s">
        <v>49</v>
      </c>
      <c r="E1042" s="83">
        <v>192780</v>
      </c>
      <c r="G1042" s="6"/>
      <c r="H1042" s="6"/>
      <c r="J1042" s="4"/>
    </row>
    <row r="1043" spans="3:10" ht="12.75">
      <c r="C1043" s="6">
        <v>4120</v>
      </c>
      <c r="D1043" t="s">
        <v>514</v>
      </c>
      <c r="E1043" s="83">
        <v>24007</v>
      </c>
      <c r="G1043" s="6"/>
      <c r="H1043" s="6"/>
      <c r="J1043" s="4"/>
    </row>
    <row r="1044" spans="3:10" ht="12.75">
      <c r="C1044" s="6">
        <v>4170</v>
      </c>
      <c r="D1044" t="s">
        <v>240</v>
      </c>
      <c r="E1044" s="83">
        <v>8000</v>
      </c>
      <c r="G1044" s="6"/>
      <c r="H1044" s="6"/>
      <c r="J1044" s="4"/>
    </row>
    <row r="1045" spans="3:10" ht="12.75">
      <c r="C1045" s="6">
        <v>4210</v>
      </c>
      <c r="D1045" t="s">
        <v>52</v>
      </c>
      <c r="E1045" s="83">
        <v>10000</v>
      </c>
      <c r="G1045" s="6"/>
      <c r="H1045" s="6"/>
      <c r="J1045" s="4"/>
    </row>
    <row r="1046" spans="3:10" ht="12.75">
      <c r="C1046" s="6">
        <v>4240</v>
      </c>
      <c r="D1046" t="s">
        <v>418</v>
      </c>
      <c r="E1046" s="83">
        <v>5250</v>
      </c>
      <c r="G1046" s="6"/>
      <c r="H1046" s="6"/>
      <c r="J1046" s="4"/>
    </row>
    <row r="1047" spans="3:10" ht="12.75">
      <c r="C1047" s="6">
        <v>4260</v>
      </c>
      <c r="D1047" t="s">
        <v>53</v>
      </c>
      <c r="E1047" s="83">
        <v>92680</v>
      </c>
      <c r="G1047" s="6"/>
      <c r="H1047" s="6"/>
      <c r="J1047" s="4"/>
    </row>
    <row r="1048" spans="3:10" ht="12.75">
      <c r="C1048" s="6">
        <v>4270</v>
      </c>
      <c r="D1048" t="s">
        <v>54</v>
      </c>
      <c r="E1048" s="83">
        <v>10000</v>
      </c>
      <c r="G1048" s="6"/>
      <c r="H1048" s="6"/>
      <c r="J1048" s="4"/>
    </row>
    <row r="1049" spans="3:10" ht="12.75">
      <c r="C1049" s="6">
        <v>4280</v>
      </c>
      <c r="D1049" t="s">
        <v>262</v>
      </c>
      <c r="E1049" s="83">
        <v>2000</v>
      </c>
      <c r="G1049" s="6"/>
      <c r="H1049" s="6"/>
      <c r="J1049" s="4"/>
    </row>
    <row r="1050" spans="3:10" ht="12.75">
      <c r="C1050" s="6">
        <v>4300</v>
      </c>
      <c r="D1050" t="s">
        <v>55</v>
      </c>
      <c r="E1050" s="83">
        <v>10750</v>
      </c>
      <c r="G1050" s="6"/>
      <c r="H1050" s="6"/>
      <c r="J1050" s="4"/>
    </row>
    <row r="1051" spans="3:10" ht="12.75">
      <c r="C1051" s="6">
        <v>4360</v>
      </c>
      <c r="D1051" t="s">
        <v>332</v>
      </c>
      <c r="E1051" s="83">
        <v>3000</v>
      </c>
      <c r="G1051" s="6"/>
      <c r="H1051" s="6"/>
      <c r="J1051" s="4"/>
    </row>
    <row r="1052" spans="3:10" ht="14.25" customHeight="1">
      <c r="C1052" s="6">
        <v>4410</v>
      </c>
      <c r="D1052" t="s">
        <v>56</v>
      </c>
      <c r="E1052" s="83">
        <v>750</v>
      </c>
      <c r="G1052" s="6"/>
      <c r="H1052" s="6"/>
      <c r="J1052" s="4"/>
    </row>
    <row r="1053" spans="3:10" ht="12.75">
      <c r="C1053" s="6">
        <v>4430</v>
      </c>
      <c r="D1053" t="s">
        <v>57</v>
      </c>
      <c r="E1053" s="83">
        <v>1632</v>
      </c>
      <c r="G1053" s="6"/>
      <c r="H1053" s="6"/>
      <c r="J1053" s="4"/>
    </row>
    <row r="1054" spans="1:10" ht="12.75">
      <c r="A1054" s="3"/>
      <c r="B1054" s="3"/>
      <c r="C1054" s="6">
        <v>4440</v>
      </c>
      <c r="D1054" t="s">
        <v>58</v>
      </c>
      <c r="E1054" s="83">
        <v>58171</v>
      </c>
      <c r="G1054" s="6"/>
      <c r="H1054" s="6"/>
      <c r="J1054" s="4"/>
    </row>
    <row r="1055" spans="1:10" ht="12.75">
      <c r="A1055" s="3"/>
      <c r="B1055" s="3"/>
      <c r="C1055" s="6">
        <v>4700</v>
      </c>
      <c r="D1055" t="s">
        <v>271</v>
      </c>
      <c r="E1055" s="83">
        <v>700</v>
      </c>
      <c r="G1055" s="6"/>
      <c r="H1055" s="6"/>
      <c r="J1055" s="4"/>
    </row>
    <row r="1056" spans="1:10" ht="12.75">
      <c r="A1056" s="3"/>
      <c r="B1056" s="3"/>
      <c r="D1056" t="s">
        <v>272</v>
      </c>
      <c r="E1056" s="83"/>
      <c r="G1056" s="6"/>
      <c r="H1056" s="6"/>
      <c r="J1056" s="4"/>
    </row>
    <row r="1057" spans="1:10" ht="12.75">
      <c r="A1057" s="3"/>
      <c r="B1057" s="3"/>
      <c r="C1057" s="6">
        <v>4710</v>
      </c>
      <c r="D1057" t="s">
        <v>501</v>
      </c>
      <c r="E1057" s="83">
        <v>1000</v>
      </c>
      <c r="G1057" s="6"/>
      <c r="H1057" s="6"/>
      <c r="J1057" s="4"/>
    </row>
    <row r="1058" spans="1:10" ht="12.75">
      <c r="A1058" s="3"/>
      <c r="B1058" s="3"/>
      <c r="C1058" s="6">
        <v>4790</v>
      </c>
      <c r="D1058" t="s">
        <v>544</v>
      </c>
      <c r="E1058" s="83">
        <v>676013</v>
      </c>
      <c r="G1058" s="6"/>
      <c r="H1058" s="6"/>
      <c r="J1058" s="4"/>
    </row>
    <row r="1059" spans="1:10" ht="12.75">
      <c r="A1059" s="3"/>
      <c r="B1059" s="3"/>
      <c r="C1059" s="6">
        <v>4800</v>
      </c>
      <c r="D1059" t="s">
        <v>545</v>
      </c>
      <c r="E1059" s="83">
        <v>48026</v>
      </c>
      <c r="G1059" s="6"/>
      <c r="H1059" s="6"/>
      <c r="J1059" s="4"/>
    </row>
    <row r="1060" spans="1:10" ht="12.75">
      <c r="A1060" s="3"/>
      <c r="B1060" s="3"/>
      <c r="C1060" s="6">
        <v>6050</v>
      </c>
      <c r="D1060" t="s">
        <v>261</v>
      </c>
      <c r="E1060" s="83">
        <v>66000</v>
      </c>
      <c r="G1060" s="6"/>
      <c r="H1060" s="6"/>
      <c r="J1060" s="4"/>
    </row>
    <row r="1061" spans="1:10" ht="12.75">
      <c r="A1061" s="3"/>
      <c r="B1061" s="3"/>
      <c r="E1061" s="83"/>
      <c r="G1061" s="6"/>
      <c r="H1061" s="6"/>
      <c r="J1061" s="4"/>
    </row>
    <row r="1062" spans="1:10" ht="12.75">
      <c r="A1062" s="3"/>
      <c r="B1062" s="7">
        <v>80104</v>
      </c>
      <c r="C1062" s="7"/>
      <c r="D1062" s="5" t="s">
        <v>623</v>
      </c>
      <c r="E1062" s="132">
        <f>SUM(E1064:E1069)</f>
        <v>16498.8</v>
      </c>
      <c r="G1062" s="6"/>
      <c r="H1062" s="6"/>
      <c r="J1062" s="4"/>
    </row>
    <row r="1063" spans="1:10" ht="12.75">
      <c r="A1063" s="3"/>
      <c r="B1063" s="7"/>
      <c r="C1063" s="7"/>
      <c r="D1063" s="140" t="s">
        <v>621</v>
      </c>
      <c r="E1063" s="83"/>
      <c r="G1063" s="6"/>
      <c r="H1063" s="6"/>
      <c r="J1063" s="4"/>
    </row>
    <row r="1064" spans="1:10" ht="12.75">
      <c r="A1064" s="3"/>
      <c r="B1064" s="7"/>
      <c r="C1064" s="117">
        <v>4110</v>
      </c>
      <c r="D1064" s="115" t="s">
        <v>49</v>
      </c>
      <c r="E1064" s="83">
        <v>0</v>
      </c>
      <c r="G1064" s="6"/>
      <c r="H1064" s="6"/>
      <c r="J1064" s="4"/>
    </row>
    <row r="1065" spans="1:10" ht="12.75">
      <c r="A1065" s="3"/>
      <c r="B1065" s="7"/>
      <c r="C1065" s="117">
        <v>4120</v>
      </c>
      <c r="D1065" t="s">
        <v>514</v>
      </c>
      <c r="E1065" s="83">
        <v>0</v>
      </c>
      <c r="G1065" s="6"/>
      <c r="H1065" s="6"/>
      <c r="J1065" s="4"/>
    </row>
    <row r="1066" spans="1:10" ht="12.75">
      <c r="A1066" s="3"/>
      <c r="B1066" s="7"/>
      <c r="C1066" s="6">
        <v>4750</v>
      </c>
      <c r="D1066" s="115" t="s">
        <v>662</v>
      </c>
      <c r="E1066" s="83">
        <v>13803.46</v>
      </c>
      <c r="G1066" s="6"/>
      <c r="H1066" s="6"/>
      <c r="J1066" s="4"/>
    </row>
    <row r="1067" spans="1:10" ht="12.75">
      <c r="A1067" s="3"/>
      <c r="B1067" s="7"/>
      <c r="D1067" s="115" t="s">
        <v>663</v>
      </c>
      <c r="E1067" s="83"/>
      <c r="G1067" s="6"/>
      <c r="H1067" s="6"/>
      <c r="J1067" s="4"/>
    </row>
    <row r="1068" spans="1:10" ht="12.75">
      <c r="A1068" s="3"/>
      <c r="B1068" s="7"/>
      <c r="C1068" s="6">
        <v>4790</v>
      </c>
      <c r="D1068" t="s">
        <v>544</v>
      </c>
      <c r="E1068" s="83">
        <v>0</v>
      </c>
      <c r="G1068" s="6"/>
      <c r="H1068" s="6"/>
      <c r="J1068" s="4"/>
    </row>
    <row r="1069" spans="1:10" ht="12.75">
      <c r="A1069" s="3"/>
      <c r="B1069" s="7"/>
      <c r="C1069" s="6">
        <v>4850</v>
      </c>
      <c r="D1069" s="115" t="s">
        <v>660</v>
      </c>
      <c r="E1069" s="83">
        <v>2695.34</v>
      </c>
      <c r="G1069" s="6"/>
      <c r="H1069" s="6"/>
      <c r="J1069" s="4"/>
    </row>
    <row r="1070" spans="1:10" ht="12.75">
      <c r="A1070" s="3"/>
      <c r="B1070" s="7"/>
      <c r="D1070" s="115" t="s">
        <v>661</v>
      </c>
      <c r="E1070" s="83"/>
      <c r="G1070" s="6"/>
      <c r="H1070" s="6"/>
      <c r="J1070" s="4"/>
    </row>
    <row r="1071" spans="1:10" ht="12.75">
      <c r="A1071" s="3"/>
      <c r="B1071" s="3"/>
      <c r="E1071" s="83"/>
      <c r="G1071" s="6"/>
      <c r="H1071" s="6"/>
      <c r="J1071" s="4"/>
    </row>
    <row r="1072" spans="1:10" s="56" customFormat="1" ht="12.75">
      <c r="A1072" s="57"/>
      <c r="B1072" s="57">
        <v>80146</v>
      </c>
      <c r="C1072" s="57"/>
      <c r="D1072" s="56" t="s">
        <v>174</v>
      </c>
      <c r="E1072" s="88">
        <f>SUM(E1073:E1077)</f>
        <v>5894</v>
      </c>
      <c r="G1072" s="57"/>
      <c r="H1072" s="57"/>
      <c r="J1072" s="128"/>
    </row>
    <row r="1073" spans="1:10" ht="12.75">
      <c r="A1073" s="7"/>
      <c r="B1073" s="7"/>
      <c r="C1073" s="6">
        <v>4210</v>
      </c>
      <c r="D1073" t="s">
        <v>52</v>
      </c>
      <c r="E1073" s="74">
        <v>494</v>
      </c>
      <c r="G1073" s="6"/>
      <c r="H1073" s="6"/>
      <c r="J1073" s="4"/>
    </row>
    <row r="1074" spans="1:10" ht="12.75">
      <c r="A1074" s="7"/>
      <c r="C1074" s="6">
        <v>4300</v>
      </c>
      <c r="D1074" t="s">
        <v>55</v>
      </c>
      <c r="E1074" s="89">
        <v>0</v>
      </c>
      <c r="G1074" s="6"/>
      <c r="H1074" s="6"/>
      <c r="J1074" s="4"/>
    </row>
    <row r="1075" spans="1:10" ht="12.75">
      <c r="A1075" s="7"/>
      <c r="C1075" s="6">
        <v>4410</v>
      </c>
      <c r="D1075" t="s">
        <v>56</v>
      </c>
      <c r="E1075" s="89">
        <v>0</v>
      </c>
      <c r="G1075" s="6"/>
      <c r="H1075" s="6"/>
      <c r="J1075" s="4"/>
    </row>
    <row r="1076" spans="1:10" ht="12.75">
      <c r="A1076" s="3"/>
      <c r="B1076" s="3"/>
      <c r="C1076" s="6">
        <v>4700</v>
      </c>
      <c r="D1076" t="s">
        <v>271</v>
      </c>
      <c r="E1076" s="137">
        <v>5400</v>
      </c>
      <c r="G1076" s="6"/>
      <c r="H1076" s="6"/>
      <c r="J1076" s="4"/>
    </row>
    <row r="1077" spans="1:10" ht="12.75">
      <c r="A1077" s="3"/>
      <c r="B1077" s="3"/>
      <c r="D1077" t="s">
        <v>272</v>
      </c>
      <c r="E1077" s="137"/>
      <c r="G1077" s="6"/>
      <c r="H1077" s="6"/>
      <c r="J1077" s="4"/>
    </row>
    <row r="1078" spans="1:10" s="56" customFormat="1" ht="15.75">
      <c r="A1078" s="57"/>
      <c r="B1078" s="125" t="s">
        <v>406</v>
      </c>
      <c r="C1078" s="126"/>
      <c r="D1078" s="118" t="s">
        <v>419</v>
      </c>
      <c r="E1078" s="88">
        <f>SUM(E1081:E1089)</f>
        <v>136729</v>
      </c>
      <c r="G1078" s="57"/>
      <c r="H1078" s="57"/>
      <c r="J1078" s="128"/>
    </row>
    <row r="1079" spans="1:10" s="56" customFormat="1" ht="15.75">
      <c r="A1079" s="57"/>
      <c r="B1079" s="127"/>
      <c r="C1079" s="126"/>
      <c r="D1079" s="118" t="s">
        <v>420</v>
      </c>
      <c r="E1079" s="88"/>
      <c r="G1079" s="57"/>
      <c r="H1079" s="57"/>
      <c r="J1079" s="128"/>
    </row>
    <row r="1080" spans="1:10" s="56" customFormat="1" ht="15.75">
      <c r="A1080" s="57"/>
      <c r="B1080" s="127"/>
      <c r="C1080" s="126"/>
      <c r="D1080" s="118" t="s">
        <v>421</v>
      </c>
      <c r="E1080" s="88"/>
      <c r="G1080" s="57"/>
      <c r="H1080" s="57"/>
      <c r="J1080" s="128"/>
    </row>
    <row r="1081" spans="2:10" ht="15">
      <c r="B1081" s="116"/>
      <c r="C1081" s="6">
        <v>3020</v>
      </c>
      <c r="D1081" t="s">
        <v>46</v>
      </c>
      <c r="E1081" s="107">
        <v>300</v>
      </c>
      <c r="G1081" s="6"/>
      <c r="H1081" s="6"/>
      <c r="J1081" s="4"/>
    </row>
    <row r="1082" spans="2:10" ht="15">
      <c r="B1082" s="116"/>
      <c r="C1082" s="117">
        <v>4110</v>
      </c>
      <c r="D1082" s="115" t="s">
        <v>49</v>
      </c>
      <c r="E1082" s="107">
        <v>17700</v>
      </c>
      <c r="G1082" s="6"/>
      <c r="H1082" s="6"/>
      <c r="J1082" s="4"/>
    </row>
    <row r="1083" spans="2:10" ht="15">
      <c r="B1083" s="116"/>
      <c r="C1083" s="117">
        <v>4120</v>
      </c>
      <c r="D1083" t="s">
        <v>514</v>
      </c>
      <c r="E1083" s="107">
        <v>2500</v>
      </c>
      <c r="G1083" s="6"/>
      <c r="H1083" s="6"/>
      <c r="J1083" s="4"/>
    </row>
    <row r="1084" spans="1:10" ht="15">
      <c r="A1084"/>
      <c r="B1084" s="116"/>
      <c r="C1084" s="6">
        <v>4210</v>
      </c>
      <c r="D1084" t="s">
        <v>52</v>
      </c>
      <c r="E1084" s="107">
        <v>2000</v>
      </c>
      <c r="G1084" s="6"/>
      <c r="H1084" s="6"/>
      <c r="J1084" s="4"/>
    </row>
    <row r="1085" spans="1:5" ht="12.75">
      <c r="A1085"/>
      <c r="B1085"/>
      <c r="C1085" s="6">
        <v>4240</v>
      </c>
      <c r="D1085" t="s">
        <v>418</v>
      </c>
      <c r="E1085" s="74">
        <v>1000</v>
      </c>
    </row>
    <row r="1086" spans="1:5" ht="12.75">
      <c r="A1086"/>
      <c r="B1086"/>
      <c r="C1086" s="6">
        <v>4440</v>
      </c>
      <c r="D1086" t="s">
        <v>58</v>
      </c>
      <c r="E1086" s="74">
        <v>3350</v>
      </c>
    </row>
    <row r="1087" spans="1:5" ht="12.75">
      <c r="A1087"/>
      <c r="B1087"/>
      <c r="C1087" s="6">
        <v>4710</v>
      </c>
      <c r="D1087" t="s">
        <v>501</v>
      </c>
      <c r="E1087" s="74">
        <v>500</v>
      </c>
    </row>
    <row r="1088" spans="1:5" ht="12.75">
      <c r="A1088"/>
      <c r="B1088"/>
      <c r="C1088" s="6">
        <v>4790</v>
      </c>
      <c r="D1088" t="s">
        <v>546</v>
      </c>
      <c r="E1088" s="74">
        <v>100700</v>
      </c>
    </row>
    <row r="1089" spans="1:5" ht="12.75">
      <c r="A1089"/>
      <c r="B1089"/>
      <c r="C1089" s="6">
        <v>4800</v>
      </c>
      <c r="D1089" t="s">
        <v>547</v>
      </c>
      <c r="E1089" s="74">
        <v>8679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  <rowBreaks count="1" manualBreakCount="1">
    <brk id="10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69"/>
  <sheetViews>
    <sheetView zoomScale="112" zoomScaleNormal="112" zoomScalePageLayoutView="0" workbookViewId="0" topLeftCell="A1">
      <selection activeCell="G1" sqref="G1:G16384"/>
    </sheetView>
  </sheetViews>
  <sheetFormatPr defaultColWidth="9.00390625" defaultRowHeight="12.75"/>
  <cols>
    <col min="1" max="1" width="5.00390625" style="6" customWidth="1"/>
    <col min="2" max="2" width="6.875" style="6" customWidth="1"/>
    <col min="3" max="3" width="4.875" style="34" customWidth="1"/>
    <col min="4" max="4" width="57.25390625" style="13" customWidth="1"/>
    <col min="5" max="5" width="21.125" style="82" customWidth="1"/>
  </cols>
  <sheetData>
    <row r="1" spans="1:5" ht="12.75">
      <c r="A1" s="6" t="s">
        <v>86</v>
      </c>
      <c r="E1" s="73" t="s">
        <v>473</v>
      </c>
    </row>
    <row r="2" ht="12.75">
      <c r="E2" s="142" t="s">
        <v>694</v>
      </c>
    </row>
    <row r="3" spans="4:5" ht="15.75">
      <c r="D3" s="43" t="s">
        <v>130</v>
      </c>
      <c r="E3" s="142" t="s">
        <v>181</v>
      </c>
    </row>
    <row r="4" spans="1:5" ht="12.75">
      <c r="A4" s="21"/>
      <c r="B4" s="21"/>
      <c r="C4" s="38"/>
      <c r="D4" s="44"/>
      <c r="E4" s="143" t="s">
        <v>695</v>
      </c>
    </row>
    <row r="5" spans="1:5" ht="12.75">
      <c r="A5" s="3" t="s">
        <v>0</v>
      </c>
      <c r="B5" s="3" t="s">
        <v>36</v>
      </c>
      <c r="C5" s="33" t="s">
        <v>109</v>
      </c>
      <c r="D5" s="16" t="s">
        <v>110</v>
      </c>
      <c r="E5" s="76" t="s">
        <v>543</v>
      </c>
    </row>
    <row r="6" spans="1:5" ht="12.75">
      <c r="A6" s="1">
        <v>1</v>
      </c>
      <c r="B6" s="1">
        <v>2</v>
      </c>
      <c r="C6" s="31" t="s">
        <v>111</v>
      </c>
      <c r="D6" s="1">
        <v>4</v>
      </c>
      <c r="E6" s="109">
        <v>5</v>
      </c>
    </row>
    <row r="7" spans="1:5" ht="12.75">
      <c r="A7" s="23"/>
      <c r="B7" s="23"/>
      <c r="C7" s="36"/>
      <c r="D7" s="48" t="s">
        <v>259</v>
      </c>
      <c r="E7" s="78">
        <f>E34+E73+E98+E105+E150+E195+E325+E170+E14+E271+E67+E21+E187+E265+E9+E257</f>
        <v>142751967.56</v>
      </c>
    </row>
    <row r="8" spans="1:5" ht="12.75">
      <c r="A8" s="21"/>
      <c r="B8" s="21"/>
      <c r="C8" s="38"/>
      <c r="D8" s="45" t="s">
        <v>260</v>
      </c>
      <c r="E8" s="79"/>
    </row>
    <row r="9" spans="1:5" ht="12.75">
      <c r="A9" s="33" t="s">
        <v>69</v>
      </c>
      <c r="B9" s="33"/>
      <c r="C9" s="33"/>
      <c r="D9" s="26" t="s">
        <v>156</v>
      </c>
      <c r="E9" s="80">
        <f>E10</f>
        <v>10761.44</v>
      </c>
    </row>
    <row r="10" spans="1:5" ht="12.75">
      <c r="A10" s="33"/>
      <c r="B10" s="33" t="s">
        <v>618</v>
      </c>
      <c r="C10" s="33"/>
      <c r="D10" s="26" t="s">
        <v>595</v>
      </c>
      <c r="E10" s="81">
        <f>E11</f>
        <v>10761.44</v>
      </c>
    </row>
    <row r="11" spans="1:5" ht="12.75">
      <c r="A11" s="3"/>
      <c r="B11" s="3"/>
      <c r="C11" s="33" t="s">
        <v>210</v>
      </c>
      <c r="D11" s="16" t="s">
        <v>125</v>
      </c>
      <c r="E11" s="81">
        <v>10761.44</v>
      </c>
    </row>
    <row r="12" spans="1:5" ht="12.75">
      <c r="A12" s="3"/>
      <c r="B12" s="3"/>
      <c r="C12" s="33"/>
      <c r="D12" s="15" t="s">
        <v>126</v>
      </c>
      <c r="E12" s="80"/>
    </row>
    <row r="13" spans="1:5" ht="12.75">
      <c r="A13" s="21"/>
      <c r="B13" s="21"/>
      <c r="C13" s="38"/>
      <c r="D13" s="22" t="s">
        <v>127</v>
      </c>
      <c r="E13" s="79"/>
    </row>
    <row r="14" spans="1:5" ht="12.75">
      <c r="A14" s="54">
        <v>150</v>
      </c>
      <c r="B14" s="54"/>
      <c r="C14" s="53"/>
      <c r="D14" s="65" t="s">
        <v>376</v>
      </c>
      <c r="E14" s="132">
        <f>E15</f>
        <v>590000</v>
      </c>
    </row>
    <row r="15" spans="1:5" s="71" customFormat="1" ht="12.75">
      <c r="A15" s="112"/>
      <c r="B15" s="112">
        <v>15011</v>
      </c>
      <c r="C15" s="111"/>
      <c r="D15" s="136" t="s">
        <v>377</v>
      </c>
      <c r="E15" s="81">
        <f>SUM(E16:E20)</f>
        <v>590000</v>
      </c>
    </row>
    <row r="16" spans="1:5" ht="12.75">
      <c r="A16" s="3"/>
      <c r="B16" s="3"/>
      <c r="C16" s="34" t="s">
        <v>193</v>
      </c>
      <c r="D16" s="13" t="s">
        <v>113</v>
      </c>
      <c r="E16" s="81">
        <v>450000</v>
      </c>
    </row>
    <row r="17" spans="1:5" ht="12.75">
      <c r="A17" s="3"/>
      <c r="B17" s="3"/>
      <c r="C17" s="33"/>
      <c r="D17" s="16" t="s">
        <v>162</v>
      </c>
      <c r="E17" s="80"/>
    </row>
    <row r="18" spans="1:5" ht="12.75">
      <c r="A18" s="3"/>
      <c r="B18" s="3"/>
      <c r="C18" s="33"/>
      <c r="D18" s="16" t="s">
        <v>163</v>
      </c>
      <c r="E18" s="80"/>
    </row>
    <row r="19" spans="1:5" ht="12.75">
      <c r="A19" s="3"/>
      <c r="B19" s="3"/>
      <c r="C19" s="33"/>
      <c r="D19" s="16" t="s">
        <v>164</v>
      </c>
      <c r="E19" s="81"/>
    </row>
    <row r="20" spans="1:5" ht="12.75">
      <c r="A20" s="21"/>
      <c r="B20" s="21"/>
      <c r="C20" s="38" t="s">
        <v>191</v>
      </c>
      <c r="D20" s="44" t="s">
        <v>108</v>
      </c>
      <c r="E20" s="110">
        <v>140000</v>
      </c>
    </row>
    <row r="21" spans="1:5" ht="12.75">
      <c r="A21" s="54">
        <v>600</v>
      </c>
      <c r="B21" s="54"/>
      <c r="C21" s="53"/>
      <c r="D21" s="65" t="s">
        <v>525</v>
      </c>
      <c r="E21" s="132">
        <f>E29+E22</f>
        <v>2934260</v>
      </c>
    </row>
    <row r="22" spans="1:5" s="71" customFormat="1" ht="12.75">
      <c r="A22" s="112"/>
      <c r="B22" s="112">
        <v>60016</v>
      </c>
      <c r="C22" s="111"/>
      <c r="D22" s="16" t="s">
        <v>44</v>
      </c>
      <c r="E22" s="81">
        <f>SUM(E23:E26)</f>
        <v>2334260</v>
      </c>
    </row>
    <row r="23" spans="1:5" s="71" customFormat="1" ht="12.75">
      <c r="A23" s="112"/>
      <c r="B23" s="112"/>
      <c r="C23" s="33" t="s">
        <v>631</v>
      </c>
      <c r="D23" s="16" t="s">
        <v>632</v>
      </c>
      <c r="E23" s="81">
        <v>1575</v>
      </c>
    </row>
    <row r="24" spans="1:5" s="71" customFormat="1" ht="12.75">
      <c r="A24" s="112"/>
      <c r="B24" s="112"/>
      <c r="C24" s="111"/>
      <c r="D24" s="16" t="s">
        <v>633</v>
      </c>
      <c r="E24" s="81"/>
    </row>
    <row r="25" spans="1:5" s="71" customFormat="1" ht="12.75">
      <c r="A25" s="112"/>
      <c r="B25" s="112"/>
      <c r="C25" s="111"/>
      <c r="D25" s="16" t="s">
        <v>584</v>
      </c>
      <c r="E25" s="81"/>
    </row>
    <row r="26" spans="1:5" s="71" customFormat="1" ht="12.75">
      <c r="A26" s="112"/>
      <c r="B26" s="112"/>
      <c r="C26" s="33" t="s">
        <v>590</v>
      </c>
      <c r="D26" s="16" t="s">
        <v>591</v>
      </c>
      <c r="E26" s="81">
        <v>2332685</v>
      </c>
    </row>
    <row r="27" spans="1:5" s="71" customFormat="1" ht="12.75">
      <c r="A27" s="112"/>
      <c r="B27" s="112"/>
      <c r="C27" s="111"/>
      <c r="D27" s="16" t="s">
        <v>592</v>
      </c>
      <c r="E27" s="81"/>
    </row>
    <row r="28" spans="1:5" s="71" customFormat="1" ht="12.75">
      <c r="A28" s="112"/>
      <c r="B28" s="112"/>
      <c r="C28" s="111"/>
      <c r="D28" s="16" t="s">
        <v>593</v>
      </c>
      <c r="E28" s="81"/>
    </row>
    <row r="29" spans="1:6" s="71" customFormat="1" ht="12.75">
      <c r="A29" s="112"/>
      <c r="B29" s="112">
        <v>60019</v>
      </c>
      <c r="C29" s="111"/>
      <c r="D29" s="136" t="s">
        <v>554</v>
      </c>
      <c r="E29" s="81">
        <f>SUM(E30:E32)</f>
        <v>600000</v>
      </c>
      <c r="F29" s="138"/>
    </row>
    <row r="30" spans="1:6" ht="12.75">
      <c r="A30" s="3"/>
      <c r="B30" s="3"/>
      <c r="C30" s="42" t="s">
        <v>234</v>
      </c>
      <c r="D30" s="51" t="s">
        <v>282</v>
      </c>
      <c r="E30" s="81">
        <v>590000</v>
      </c>
      <c r="F30" s="15"/>
    </row>
    <row r="31" spans="1:6" ht="12.75">
      <c r="A31" s="3"/>
      <c r="B31" s="3"/>
      <c r="C31" s="33"/>
      <c r="D31" s="16" t="s">
        <v>283</v>
      </c>
      <c r="E31" s="81"/>
      <c r="F31" s="15"/>
    </row>
    <row r="32" spans="1:6" ht="12.75">
      <c r="A32" s="3"/>
      <c r="B32" s="3"/>
      <c r="C32" s="33" t="s">
        <v>462</v>
      </c>
      <c r="D32" s="16" t="s">
        <v>463</v>
      </c>
      <c r="E32" s="81">
        <v>10000</v>
      </c>
      <c r="F32" s="15"/>
    </row>
    <row r="33" spans="1:6" ht="12.75">
      <c r="A33" s="21"/>
      <c r="B33" s="21"/>
      <c r="C33" s="38"/>
      <c r="D33" s="44" t="s">
        <v>464</v>
      </c>
      <c r="E33" s="110"/>
      <c r="F33" s="15"/>
    </row>
    <row r="34" spans="1:5" ht="12.75">
      <c r="A34" s="57">
        <v>700</v>
      </c>
      <c r="B34" s="57"/>
      <c r="C34" s="69"/>
      <c r="D34" s="133" t="s">
        <v>112</v>
      </c>
      <c r="E34" s="131">
        <f>E35+E48</f>
        <v>12001648</v>
      </c>
    </row>
    <row r="35" spans="1:5" s="71" customFormat="1" ht="12.75">
      <c r="A35" s="72"/>
      <c r="B35" s="72">
        <v>70005</v>
      </c>
      <c r="C35" s="121"/>
      <c r="D35" s="135" t="s">
        <v>39</v>
      </c>
      <c r="E35" s="139">
        <f>SUM(E36:E47)</f>
        <v>747000</v>
      </c>
    </row>
    <row r="36" spans="3:5" ht="12.75">
      <c r="C36" s="34" t="s">
        <v>192</v>
      </c>
      <c r="D36" s="13" t="s">
        <v>380</v>
      </c>
      <c r="E36" s="82">
        <v>50000</v>
      </c>
    </row>
    <row r="37" spans="3:5" ht="12.75">
      <c r="C37" s="34" t="s">
        <v>381</v>
      </c>
      <c r="D37" s="13" t="s">
        <v>382</v>
      </c>
      <c r="E37" s="82">
        <v>100000</v>
      </c>
    </row>
    <row r="38" spans="3:5" ht="12.75">
      <c r="C38" s="34" t="s">
        <v>193</v>
      </c>
      <c r="D38" s="13" t="s">
        <v>384</v>
      </c>
      <c r="E38" s="82">
        <v>350000</v>
      </c>
    </row>
    <row r="39" ht="12.75">
      <c r="D39" s="13" t="s">
        <v>162</v>
      </c>
    </row>
    <row r="40" ht="12.75">
      <c r="D40" s="13" t="s">
        <v>163</v>
      </c>
    </row>
    <row r="41" ht="12.75">
      <c r="D41" s="13" t="s">
        <v>164</v>
      </c>
    </row>
    <row r="42" spans="3:5" ht="12.75">
      <c r="C42" s="34" t="s">
        <v>248</v>
      </c>
      <c r="D42" s="13" t="s">
        <v>364</v>
      </c>
      <c r="E42" s="82">
        <v>80000</v>
      </c>
    </row>
    <row r="43" ht="12.75">
      <c r="D43" s="13" t="s">
        <v>365</v>
      </c>
    </row>
    <row r="44" spans="1:5" ht="12.75">
      <c r="A44" s="3"/>
      <c r="B44" s="3"/>
      <c r="C44" s="33" t="s">
        <v>194</v>
      </c>
      <c r="D44" s="16" t="s">
        <v>356</v>
      </c>
      <c r="E44" s="83">
        <v>150000</v>
      </c>
    </row>
    <row r="45" spans="1:5" ht="12.75">
      <c r="A45" s="3"/>
      <c r="B45" s="3"/>
      <c r="C45" s="33"/>
      <c r="D45" s="16" t="s">
        <v>357</v>
      </c>
      <c r="E45" s="83"/>
    </row>
    <row r="46" spans="1:5" ht="12.75">
      <c r="A46" s="3"/>
      <c r="B46" s="3"/>
      <c r="C46" s="33" t="s">
        <v>191</v>
      </c>
      <c r="D46" s="16" t="s">
        <v>108</v>
      </c>
      <c r="E46" s="83">
        <v>15000</v>
      </c>
    </row>
    <row r="47" spans="1:5" ht="12.75">
      <c r="A47" s="3"/>
      <c r="B47" s="3"/>
      <c r="C47" s="33" t="s">
        <v>195</v>
      </c>
      <c r="D47" s="16" t="s">
        <v>385</v>
      </c>
      <c r="E47" s="83">
        <v>2000</v>
      </c>
    </row>
    <row r="48" spans="1:5" ht="12.75">
      <c r="A48" s="3"/>
      <c r="B48" s="3">
        <v>70007</v>
      </c>
      <c r="C48" s="33"/>
      <c r="D48" s="16" t="s">
        <v>555</v>
      </c>
      <c r="E48" s="83">
        <f>SUM(E49:E64)</f>
        <v>11254648</v>
      </c>
    </row>
    <row r="49" spans="1:5" ht="12.75">
      <c r="A49" s="3"/>
      <c r="B49" s="3"/>
      <c r="C49" s="34" t="s">
        <v>458</v>
      </c>
      <c r="D49" s="13" t="s">
        <v>459</v>
      </c>
      <c r="E49" s="83">
        <v>50000</v>
      </c>
    </row>
    <row r="50" spans="1:5" ht="12.75">
      <c r="A50" s="3"/>
      <c r="B50" s="3"/>
      <c r="D50" s="13" t="s">
        <v>460</v>
      </c>
      <c r="E50" s="83"/>
    </row>
    <row r="51" spans="1:5" ht="12.75">
      <c r="A51" s="3"/>
      <c r="B51" s="3"/>
      <c r="D51" s="13" t="s">
        <v>461</v>
      </c>
      <c r="E51" s="83"/>
    </row>
    <row r="52" spans="1:5" ht="12.75">
      <c r="A52" s="3"/>
      <c r="B52" s="3"/>
      <c r="C52" s="34" t="s">
        <v>193</v>
      </c>
      <c r="D52" s="13" t="s">
        <v>384</v>
      </c>
      <c r="E52" s="83">
        <v>1800000</v>
      </c>
    </row>
    <row r="53" spans="1:5" ht="12.75">
      <c r="A53" s="3"/>
      <c r="B53" s="3"/>
      <c r="D53" s="13" t="s">
        <v>162</v>
      </c>
      <c r="E53" s="83"/>
    </row>
    <row r="54" spans="1:5" ht="12.75">
      <c r="A54" s="3"/>
      <c r="B54" s="3"/>
      <c r="D54" s="13" t="s">
        <v>163</v>
      </c>
      <c r="E54" s="83"/>
    </row>
    <row r="55" spans="1:5" ht="12.75">
      <c r="A55" s="3"/>
      <c r="B55" s="3"/>
      <c r="D55" s="13" t="s">
        <v>164</v>
      </c>
      <c r="E55" s="83"/>
    </row>
    <row r="56" spans="1:5" ht="12.75">
      <c r="A56" s="3"/>
      <c r="B56" s="3"/>
      <c r="C56" s="33" t="s">
        <v>194</v>
      </c>
      <c r="D56" s="16" t="s">
        <v>356</v>
      </c>
      <c r="E56" s="83">
        <v>892000</v>
      </c>
    </row>
    <row r="57" spans="1:5" ht="12.75">
      <c r="A57" s="3"/>
      <c r="B57" s="3"/>
      <c r="C57" s="33"/>
      <c r="D57" s="16" t="s">
        <v>357</v>
      </c>
      <c r="E57" s="83"/>
    </row>
    <row r="58" spans="1:5" ht="13.5" customHeight="1">
      <c r="A58" s="3"/>
      <c r="B58" s="3"/>
      <c r="C58" s="33" t="s">
        <v>191</v>
      </c>
      <c r="D58" s="16" t="s">
        <v>108</v>
      </c>
      <c r="E58" s="83">
        <v>2300000</v>
      </c>
    </row>
    <row r="59" spans="1:5" ht="12.75">
      <c r="A59" s="3"/>
      <c r="B59" s="3"/>
      <c r="C59" s="33" t="s">
        <v>195</v>
      </c>
      <c r="D59" s="16" t="s">
        <v>385</v>
      </c>
      <c r="E59" s="83">
        <v>50000</v>
      </c>
    </row>
    <row r="60" spans="1:5" ht="12.75">
      <c r="A60" s="3"/>
      <c r="B60" s="3"/>
      <c r="C60" s="33" t="s">
        <v>634</v>
      </c>
      <c r="D60" s="16" t="s">
        <v>635</v>
      </c>
      <c r="E60" s="83">
        <v>180852</v>
      </c>
    </row>
    <row r="61" spans="1:5" ht="12.75">
      <c r="A61" s="3"/>
      <c r="B61" s="3"/>
      <c r="C61" s="33" t="s">
        <v>556</v>
      </c>
      <c r="D61" s="16" t="s">
        <v>532</v>
      </c>
      <c r="E61" s="83">
        <v>0</v>
      </c>
    </row>
    <row r="62" spans="1:6" ht="12.75">
      <c r="A62" s="3"/>
      <c r="B62" s="3"/>
      <c r="C62" s="33"/>
      <c r="D62" s="16" t="s">
        <v>557</v>
      </c>
      <c r="E62" s="83"/>
      <c r="F62" s="15"/>
    </row>
    <row r="63" spans="1:6" ht="12.75">
      <c r="A63" s="3"/>
      <c r="B63" s="3"/>
      <c r="C63" s="33"/>
      <c r="D63" s="16" t="s">
        <v>575</v>
      </c>
      <c r="E63" s="83"/>
      <c r="F63" s="15"/>
    </row>
    <row r="64" spans="1:6" ht="12.75">
      <c r="A64" s="3"/>
      <c r="B64" s="3"/>
      <c r="C64" s="33" t="s">
        <v>683</v>
      </c>
      <c r="D64" s="16" t="s">
        <v>684</v>
      </c>
      <c r="E64" s="83">
        <v>5981796</v>
      </c>
      <c r="F64" s="15"/>
    </row>
    <row r="65" spans="1:6" ht="12.75">
      <c r="A65" s="3"/>
      <c r="B65" s="3"/>
      <c r="C65" s="33"/>
      <c r="D65" s="16" t="s">
        <v>685</v>
      </c>
      <c r="E65" s="83"/>
      <c r="F65" s="15"/>
    </row>
    <row r="66" spans="1:6" ht="12.75">
      <c r="A66" s="21"/>
      <c r="B66" s="21"/>
      <c r="C66" s="38"/>
      <c r="D66" s="44" t="s">
        <v>686</v>
      </c>
      <c r="E66" s="84"/>
      <c r="F66" s="15"/>
    </row>
    <row r="67" spans="1:5" ht="12.75">
      <c r="A67" s="54">
        <v>710</v>
      </c>
      <c r="B67" s="54"/>
      <c r="C67" s="53"/>
      <c r="D67" s="65" t="s">
        <v>383</v>
      </c>
      <c r="E67" s="132">
        <f>E68</f>
        <v>271600</v>
      </c>
    </row>
    <row r="68" spans="1:5" s="71" customFormat="1" ht="12.75">
      <c r="A68" s="112"/>
      <c r="B68" s="112">
        <v>71035</v>
      </c>
      <c r="C68" s="111"/>
      <c r="D68" s="136" t="s">
        <v>413</v>
      </c>
      <c r="E68" s="81">
        <f>SUM(E69:E70)</f>
        <v>271600</v>
      </c>
    </row>
    <row r="69" spans="1:5" ht="12.75">
      <c r="A69" s="3"/>
      <c r="B69" s="3"/>
      <c r="C69" s="33" t="s">
        <v>191</v>
      </c>
      <c r="D69" s="16" t="s">
        <v>108</v>
      </c>
      <c r="E69" s="83">
        <v>265000</v>
      </c>
    </row>
    <row r="70" spans="1:5" ht="12.75">
      <c r="A70" s="3"/>
      <c r="B70" s="3"/>
      <c r="C70" s="33" t="s">
        <v>602</v>
      </c>
      <c r="D70" s="16" t="s">
        <v>603</v>
      </c>
      <c r="E70" s="83">
        <v>6600</v>
      </c>
    </row>
    <row r="71" spans="1:5" ht="12.75">
      <c r="A71" s="3"/>
      <c r="B71" s="3"/>
      <c r="C71" s="33"/>
      <c r="D71" s="16" t="s">
        <v>604</v>
      </c>
      <c r="E71" s="83"/>
    </row>
    <row r="72" spans="1:5" ht="12.75">
      <c r="A72" s="21"/>
      <c r="B72" s="21"/>
      <c r="C72" s="38"/>
      <c r="D72" s="44" t="s">
        <v>605</v>
      </c>
      <c r="E72" s="84"/>
    </row>
    <row r="73" spans="1:5" ht="12.75">
      <c r="A73" s="57">
        <v>750</v>
      </c>
      <c r="B73" s="57"/>
      <c r="C73" s="69"/>
      <c r="D73" s="133" t="s">
        <v>114</v>
      </c>
      <c r="E73" s="131">
        <f>E74+E84+E96</f>
        <v>692011.25</v>
      </c>
    </row>
    <row r="74" spans="1:5" ht="12.75">
      <c r="A74" s="57"/>
      <c r="B74" s="57">
        <v>75011</v>
      </c>
      <c r="C74" s="69"/>
      <c r="D74" s="133" t="s">
        <v>124</v>
      </c>
      <c r="E74" s="131">
        <f>SUM(E75:E82)</f>
        <v>349411.25</v>
      </c>
    </row>
    <row r="75" spans="1:5" ht="12.75">
      <c r="A75" s="57"/>
      <c r="B75" s="57"/>
      <c r="C75" s="33" t="s">
        <v>196</v>
      </c>
      <c r="D75" s="16" t="s">
        <v>148</v>
      </c>
      <c r="E75" s="139">
        <v>0</v>
      </c>
    </row>
    <row r="76" spans="1:5" ht="12.75">
      <c r="A76" s="3"/>
      <c r="B76" s="3"/>
      <c r="C76" s="33" t="s">
        <v>210</v>
      </c>
      <c r="D76" s="16" t="s">
        <v>125</v>
      </c>
      <c r="E76" s="83">
        <v>338250</v>
      </c>
    </row>
    <row r="77" spans="1:5" ht="12.75">
      <c r="A77" s="3"/>
      <c r="B77" s="3"/>
      <c r="C77" s="33"/>
      <c r="D77" s="15" t="s">
        <v>126</v>
      </c>
      <c r="E77" s="85"/>
    </row>
    <row r="78" spans="1:5" ht="12.75">
      <c r="A78" s="3"/>
      <c r="B78" s="3"/>
      <c r="C78" s="33"/>
      <c r="D78" s="15" t="s">
        <v>127</v>
      </c>
      <c r="E78" s="85"/>
    </row>
    <row r="79" spans="1:5" ht="12.75">
      <c r="A79" s="3"/>
      <c r="B79" s="3"/>
      <c r="C79" s="33" t="s">
        <v>657</v>
      </c>
      <c r="D79" s="15" t="s">
        <v>658</v>
      </c>
      <c r="E79" s="85">
        <v>11130.25</v>
      </c>
    </row>
    <row r="80" spans="1:5" ht="12.75">
      <c r="A80" s="3"/>
      <c r="B80" s="3"/>
      <c r="C80" s="33"/>
      <c r="D80" s="47" t="s">
        <v>659</v>
      </c>
      <c r="E80" s="85"/>
    </row>
    <row r="81" spans="1:5" ht="12.75">
      <c r="A81" s="3"/>
      <c r="B81" s="3"/>
      <c r="C81" s="33" t="s">
        <v>225</v>
      </c>
      <c r="D81" s="16" t="s">
        <v>226</v>
      </c>
      <c r="E81" s="85">
        <v>31</v>
      </c>
    </row>
    <row r="82" spans="1:5" ht="12.75">
      <c r="A82" s="3"/>
      <c r="B82" s="3"/>
      <c r="C82" s="33"/>
      <c r="D82" s="16" t="s">
        <v>313</v>
      </c>
      <c r="E82" s="85"/>
    </row>
    <row r="83" spans="1:5" ht="12.75">
      <c r="A83" s="3"/>
      <c r="B83" s="3"/>
      <c r="C83" s="33"/>
      <c r="D83" s="16" t="s">
        <v>227</v>
      </c>
      <c r="E83" s="85"/>
    </row>
    <row r="84" spans="1:5" s="71" customFormat="1" ht="12.75">
      <c r="A84" s="112"/>
      <c r="B84" s="112">
        <v>75023</v>
      </c>
      <c r="C84" s="111"/>
      <c r="D84" s="136" t="s">
        <v>171</v>
      </c>
      <c r="E84" s="81">
        <f>SUM(E85:E92)</f>
        <v>324600</v>
      </c>
    </row>
    <row r="85" spans="1:5" ht="12.75">
      <c r="A85" s="3"/>
      <c r="B85" s="3"/>
      <c r="C85" s="33" t="s">
        <v>191</v>
      </c>
      <c r="D85" s="16" t="s">
        <v>108</v>
      </c>
      <c r="E85" s="83">
        <v>125000</v>
      </c>
    </row>
    <row r="86" spans="1:5" ht="12.75">
      <c r="A86" s="3"/>
      <c r="B86" s="3"/>
      <c r="C86" s="33" t="s">
        <v>613</v>
      </c>
      <c r="D86" s="16" t="s">
        <v>504</v>
      </c>
      <c r="E86" s="83">
        <v>144400</v>
      </c>
    </row>
    <row r="87" spans="1:5" ht="12.75">
      <c r="A87" s="3"/>
      <c r="B87" s="3"/>
      <c r="C87" s="33"/>
      <c r="D87" s="16" t="s">
        <v>505</v>
      </c>
      <c r="E87" s="83"/>
    </row>
    <row r="88" spans="1:5" ht="12.75">
      <c r="A88" s="3"/>
      <c r="B88" s="3"/>
      <c r="C88" s="33"/>
      <c r="D88" s="16" t="s">
        <v>506</v>
      </c>
      <c r="E88" s="83"/>
    </row>
    <row r="89" spans="1:5" ht="12.75">
      <c r="A89" s="3"/>
      <c r="B89" s="3"/>
      <c r="C89" s="33"/>
      <c r="D89" s="16" t="s">
        <v>507</v>
      </c>
      <c r="E89" s="83"/>
    </row>
    <row r="90" spans="1:5" ht="12.75">
      <c r="A90" s="3"/>
      <c r="B90" s="3"/>
      <c r="C90" s="33"/>
      <c r="D90" s="16" t="s">
        <v>258</v>
      </c>
      <c r="E90" s="83"/>
    </row>
    <row r="91" spans="1:5" ht="12.75">
      <c r="A91" s="3"/>
      <c r="B91" s="3"/>
      <c r="C91" s="33" t="s">
        <v>503</v>
      </c>
      <c r="D91" s="16" t="s">
        <v>504</v>
      </c>
      <c r="E91" s="83">
        <v>55200</v>
      </c>
    </row>
    <row r="92" spans="1:5" ht="12.75">
      <c r="A92" s="3"/>
      <c r="B92" s="3"/>
      <c r="C92" s="33"/>
      <c r="D92" s="16" t="s">
        <v>505</v>
      </c>
      <c r="E92" s="83"/>
    </row>
    <row r="93" spans="1:5" ht="12.75">
      <c r="A93" s="3"/>
      <c r="B93" s="3"/>
      <c r="C93" s="33"/>
      <c r="D93" s="16" t="s">
        <v>506</v>
      </c>
      <c r="E93" s="83"/>
    </row>
    <row r="94" spans="1:5" ht="12.75">
      <c r="A94" s="3"/>
      <c r="B94" s="3"/>
      <c r="C94" s="33"/>
      <c r="D94" s="16" t="s">
        <v>507</v>
      </c>
      <c r="E94" s="83"/>
    </row>
    <row r="95" spans="1:5" ht="12.75">
      <c r="A95" s="3"/>
      <c r="B95" s="3"/>
      <c r="C95" s="33"/>
      <c r="D95" s="16" t="s">
        <v>258</v>
      </c>
      <c r="E95" s="83"/>
    </row>
    <row r="96" spans="1:5" ht="12.75">
      <c r="A96" s="3"/>
      <c r="B96" s="3">
        <v>75075</v>
      </c>
      <c r="C96" s="33"/>
      <c r="D96" s="16" t="s">
        <v>251</v>
      </c>
      <c r="E96" s="83">
        <f>E97</f>
        <v>18000</v>
      </c>
    </row>
    <row r="97" spans="1:5" ht="12.75">
      <c r="A97" s="21"/>
      <c r="B97" s="21"/>
      <c r="C97" s="38" t="s">
        <v>191</v>
      </c>
      <c r="D97" s="44" t="s">
        <v>108</v>
      </c>
      <c r="E97" s="84">
        <v>18000</v>
      </c>
    </row>
    <row r="98" spans="1:5" ht="12.75">
      <c r="A98" s="57">
        <v>751</v>
      </c>
      <c r="B98" s="57"/>
      <c r="C98" s="69"/>
      <c r="D98" s="133" t="s">
        <v>165</v>
      </c>
      <c r="E98" s="88">
        <f>E100</f>
        <v>5294</v>
      </c>
    </row>
    <row r="99" spans="1:5" ht="12.75">
      <c r="A99" s="57"/>
      <c r="B99" s="57"/>
      <c r="C99" s="69"/>
      <c r="D99" s="56" t="s">
        <v>166</v>
      </c>
      <c r="E99" s="74"/>
    </row>
    <row r="100" spans="1:5" s="71" customFormat="1" ht="12.75">
      <c r="A100" s="112"/>
      <c r="B100" s="112">
        <v>75101</v>
      </c>
      <c r="C100" s="111"/>
      <c r="D100" s="138" t="s">
        <v>128</v>
      </c>
      <c r="E100" s="124">
        <f>E102</f>
        <v>5294</v>
      </c>
    </row>
    <row r="101" spans="1:5" ht="12.75">
      <c r="A101" s="3"/>
      <c r="B101" s="3"/>
      <c r="C101" s="33"/>
      <c r="D101" s="16" t="s">
        <v>129</v>
      </c>
      <c r="E101" s="76"/>
    </row>
    <row r="102" spans="1:5" ht="12.75">
      <c r="A102" s="3"/>
      <c r="B102" s="3"/>
      <c r="C102" s="33" t="s">
        <v>210</v>
      </c>
      <c r="D102" s="15" t="s">
        <v>125</v>
      </c>
      <c r="E102" s="85">
        <v>5294</v>
      </c>
    </row>
    <row r="103" spans="1:5" s="15" customFormat="1" ht="12.75">
      <c r="A103" s="3"/>
      <c r="B103" s="3"/>
      <c r="C103" s="33"/>
      <c r="D103" s="15" t="s">
        <v>126</v>
      </c>
      <c r="E103" s="85"/>
    </row>
    <row r="104" spans="1:5" s="15" customFormat="1" ht="12.75">
      <c r="A104" s="21"/>
      <c r="B104" s="21"/>
      <c r="C104" s="38"/>
      <c r="D104" s="44" t="s">
        <v>127</v>
      </c>
      <c r="E104" s="75"/>
    </row>
    <row r="105" spans="1:5" ht="12.75">
      <c r="A105" s="57">
        <v>756</v>
      </c>
      <c r="B105" s="57"/>
      <c r="C105" s="69"/>
      <c r="D105" s="133" t="s">
        <v>187</v>
      </c>
      <c r="E105" s="131">
        <f>SUM(+E109+E112+E136+E147+E122+E144)</f>
        <v>53552362</v>
      </c>
    </row>
    <row r="106" spans="1:4" ht="12.75">
      <c r="A106" s="57"/>
      <c r="B106" s="57"/>
      <c r="C106" s="69"/>
      <c r="D106" s="133" t="s">
        <v>188</v>
      </c>
    </row>
    <row r="107" spans="1:4" ht="12.75">
      <c r="A107" s="57"/>
      <c r="B107" s="57"/>
      <c r="C107" s="69"/>
      <c r="D107" s="133" t="s">
        <v>189</v>
      </c>
    </row>
    <row r="108" spans="1:4" ht="12.75">
      <c r="A108" s="57"/>
      <c r="B108" s="57"/>
      <c r="C108" s="69"/>
      <c r="D108" s="133" t="s">
        <v>190</v>
      </c>
    </row>
    <row r="109" spans="1:5" s="71" customFormat="1" ht="12.75">
      <c r="A109" s="72"/>
      <c r="B109" s="72">
        <v>75601</v>
      </c>
      <c r="C109" s="121"/>
      <c r="D109" s="135" t="s">
        <v>115</v>
      </c>
      <c r="E109" s="139">
        <f>E110</f>
        <v>310000</v>
      </c>
    </row>
    <row r="110" spans="3:5" ht="12.75">
      <c r="C110" s="34" t="s">
        <v>197</v>
      </c>
      <c r="D110" s="13" t="s">
        <v>386</v>
      </c>
      <c r="E110" s="82">
        <v>310000</v>
      </c>
    </row>
    <row r="111" ht="12.75">
      <c r="D111" s="13" t="s">
        <v>116</v>
      </c>
    </row>
    <row r="112" spans="1:5" s="71" customFormat="1" ht="12.75">
      <c r="A112" s="72"/>
      <c r="B112" s="72">
        <v>75615</v>
      </c>
      <c r="C112" s="121"/>
      <c r="D112" s="135" t="s">
        <v>117</v>
      </c>
      <c r="E112" s="139">
        <f>SUM(E115:E121)</f>
        <v>17623520</v>
      </c>
    </row>
    <row r="113" ht="12.75">
      <c r="D113" s="13" t="s">
        <v>229</v>
      </c>
    </row>
    <row r="114" spans="4:5" ht="12.75">
      <c r="D114" t="s">
        <v>230</v>
      </c>
      <c r="E114" s="74"/>
    </row>
    <row r="115" spans="3:5" ht="12.75">
      <c r="C115" s="34" t="s">
        <v>198</v>
      </c>
      <c r="D115" s="46" t="s">
        <v>387</v>
      </c>
      <c r="E115" s="74">
        <v>17180000</v>
      </c>
    </row>
    <row r="116" spans="3:5" ht="12.75">
      <c r="C116" s="34" t="s">
        <v>199</v>
      </c>
      <c r="D116" s="46" t="s">
        <v>388</v>
      </c>
      <c r="E116" s="74">
        <v>320</v>
      </c>
    </row>
    <row r="117" spans="3:5" ht="12.75">
      <c r="C117" s="34" t="s">
        <v>200</v>
      </c>
      <c r="D117" t="s">
        <v>389</v>
      </c>
      <c r="E117" s="74">
        <v>385000</v>
      </c>
    </row>
    <row r="118" spans="3:5" ht="12.75">
      <c r="C118" s="34" t="s">
        <v>201</v>
      </c>
      <c r="D118" t="s">
        <v>390</v>
      </c>
      <c r="E118" s="74">
        <v>50000</v>
      </c>
    </row>
    <row r="119" spans="3:5" ht="12.75">
      <c r="C119" s="34" t="s">
        <v>462</v>
      </c>
      <c r="D119" t="s">
        <v>463</v>
      </c>
      <c r="E119" s="74">
        <v>200</v>
      </c>
    </row>
    <row r="120" spans="4:5" ht="12.75">
      <c r="D120" t="s">
        <v>464</v>
      </c>
      <c r="E120" s="74"/>
    </row>
    <row r="121" spans="1:5" ht="12.75">
      <c r="A121" s="3"/>
      <c r="B121" s="3"/>
      <c r="C121" s="33" t="s">
        <v>202</v>
      </c>
      <c r="D121" s="15" t="s">
        <v>628</v>
      </c>
      <c r="E121" s="85">
        <v>8000</v>
      </c>
    </row>
    <row r="122" spans="1:5" s="71" customFormat="1" ht="12.75">
      <c r="A122" s="112"/>
      <c r="B122" s="112">
        <v>75616</v>
      </c>
      <c r="C122" s="111"/>
      <c r="D122" s="70" t="s">
        <v>231</v>
      </c>
      <c r="E122" s="124">
        <f>SUM(E125:E135)</f>
        <v>7622620</v>
      </c>
    </row>
    <row r="123" spans="1:5" ht="12.75">
      <c r="A123" s="3"/>
      <c r="B123" s="3"/>
      <c r="C123" s="33"/>
      <c r="D123" s="47" t="s">
        <v>232</v>
      </c>
      <c r="E123" s="85"/>
    </row>
    <row r="124" spans="1:5" ht="12.75">
      <c r="A124" s="3"/>
      <c r="B124" s="3"/>
      <c r="C124" s="33"/>
      <c r="D124" s="47" t="s">
        <v>233</v>
      </c>
      <c r="E124" s="85"/>
    </row>
    <row r="125" spans="1:5" ht="12.75">
      <c r="A125" s="3"/>
      <c r="B125" s="3"/>
      <c r="C125" s="34" t="s">
        <v>198</v>
      </c>
      <c r="D125" s="46" t="s">
        <v>387</v>
      </c>
      <c r="E125" s="85">
        <v>5300000</v>
      </c>
    </row>
    <row r="126" spans="1:5" ht="12.75">
      <c r="A126" s="3"/>
      <c r="B126" s="3"/>
      <c r="C126" s="34" t="s">
        <v>199</v>
      </c>
      <c r="D126" s="46" t="s">
        <v>388</v>
      </c>
      <c r="E126" s="85">
        <v>50000</v>
      </c>
    </row>
    <row r="127" spans="1:5" ht="12.75">
      <c r="A127" s="3"/>
      <c r="B127" s="3"/>
      <c r="C127" s="33" t="s">
        <v>203</v>
      </c>
      <c r="D127" s="47" t="s">
        <v>393</v>
      </c>
      <c r="E127" s="85">
        <v>420</v>
      </c>
    </row>
    <row r="128" spans="1:5" ht="12.75">
      <c r="A128" s="3"/>
      <c r="B128" s="3"/>
      <c r="C128" s="34" t="s">
        <v>200</v>
      </c>
      <c r="D128" t="s">
        <v>389</v>
      </c>
      <c r="E128" s="85">
        <v>400000</v>
      </c>
    </row>
    <row r="129" spans="1:5" ht="12.75">
      <c r="A129" s="3"/>
      <c r="B129" s="3"/>
      <c r="C129" s="33" t="s">
        <v>204</v>
      </c>
      <c r="D129" s="15" t="s">
        <v>394</v>
      </c>
      <c r="E129" s="85">
        <v>400000</v>
      </c>
    </row>
    <row r="130" spans="1:5" ht="12.75">
      <c r="A130" s="3"/>
      <c r="B130" s="3"/>
      <c r="C130" s="33" t="s">
        <v>558</v>
      </c>
      <c r="D130" s="47" t="s">
        <v>559</v>
      </c>
      <c r="E130" s="85">
        <v>36000</v>
      </c>
    </row>
    <row r="131" spans="1:5" ht="12.75">
      <c r="A131" s="3"/>
      <c r="B131" s="3"/>
      <c r="C131" s="34" t="s">
        <v>201</v>
      </c>
      <c r="D131" t="s">
        <v>390</v>
      </c>
      <c r="E131" s="85">
        <v>1400000</v>
      </c>
    </row>
    <row r="132" spans="1:5" ht="12.75">
      <c r="A132" s="3"/>
      <c r="B132" s="3"/>
      <c r="C132" s="34" t="s">
        <v>462</v>
      </c>
      <c r="D132" t="s">
        <v>463</v>
      </c>
      <c r="E132" s="85">
        <v>11200</v>
      </c>
    </row>
    <row r="133" spans="1:5" ht="12.75">
      <c r="A133" s="3"/>
      <c r="B133" s="3"/>
      <c r="D133" t="s">
        <v>464</v>
      </c>
      <c r="E133" s="85"/>
    </row>
    <row r="134" spans="1:5" ht="12.75">
      <c r="A134" s="3"/>
      <c r="B134" s="3"/>
      <c r="C134" s="33" t="s">
        <v>202</v>
      </c>
      <c r="D134" s="15" t="s">
        <v>392</v>
      </c>
      <c r="E134" s="85">
        <v>25000</v>
      </c>
    </row>
    <row r="135" spans="1:5" ht="12.75">
      <c r="A135" s="3"/>
      <c r="B135" s="3"/>
      <c r="C135" s="33"/>
      <c r="D135" s="47" t="s">
        <v>391</v>
      </c>
      <c r="E135" s="85"/>
    </row>
    <row r="136" spans="1:5" s="71" customFormat="1" ht="12.75">
      <c r="A136" s="72"/>
      <c r="B136" s="72">
        <v>75618</v>
      </c>
      <c r="C136" s="121"/>
      <c r="D136" s="135" t="s">
        <v>172</v>
      </c>
      <c r="E136" s="139">
        <f>SUM(E138:E143)</f>
        <v>1545485</v>
      </c>
    </row>
    <row r="137" ht="12.75">
      <c r="D137" s="13" t="s">
        <v>173</v>
      </c>
    </row>
    <row r="138" spans="3:5" ht="12.75">
      <c r="C138" s="34" t="s">
        <v>561</v>
      </c>
      <c r="D138" s="13" t="s">
        <v>562</v>
      </c>
      <c r="E138" s="82">
        <v>240485</v>
      </c>
    </row>
    <row r="139" ht="12.75">
      <c r="D139" s="13" t="s">
        <v>563</v>
      </c>
    </row>
    <row r="140" spans="3:5" ht="12.75">
      <c r="C140" s="34" t="s">
        <v>205</v>
      </c>
      <c r="D140" s="13" t="s">
        <v>118</v>
      </c>
      <c r="E140" s="82">
        <v>470000</v>
      </c>
    </row>
    <row r="141" spans="3:5" ht="12.75">
      <c r="C141" s="34" t="s">
        <v>206</v>
      </c>
      <c r="D141" s="13" t="s">
        <v>175</v>
      </c>
      <c r="E141" s="82">
        <v>600000</v>
      </c>
    </row>
    <row r="142" spans="1:5" ht="12.75">
      <c r="A142" s="50"/>
      <c r="B142" s="50"/>
      <c r="C142" s="42" t="s">
        <v>234</v>
      </c>
      <c r="D142" s="51" t="s">
        <v>282</v>
      </c>
      <c r="E142" s="86">
        <v>235000</v>
      </c>
    </row>
    <row r="143" ht="12.75">
      <c r="D143" s="13" t="s">
        <v>283</v>
      </c>
    </row>
    <row r="144" spans="1:5" s="71" customFormat="1" ht="12.75">
      <c r="A144" s="72"/>
      <c r="B144" s="72">
        <v>75619</v>
      </c>
      <c r="C144" s="121"/>
      <c r="D144" s="135" t="s">
        <v>560</v>
      </c>
      <c r="E144" s="139">
        <f>E145</f>
        <v>0</v>
      </c>
    </row>
    <row r="145" spans="3:5" ht="12.75">
      <c r="C145" s="34" t="s">
        <v>561</v>
      </c>
      <c r="D145" s="13" t="s">
        <v>562</v>
      </c>
      <c r="E145" s="82">
        <v>0</v>
      </c>
    </row>
    <row r="146" ht="12.75">
      <c r="D146" s="13" t="s">
        <v>563</v>
      </c>
    </row>
    <row r="147" spans="1:5" s="71" customFormat="1" ht="12.75">
      <c r="A147" s="112"/>
      <c r="B147" s="112">
        <v>75621</v>
      </c>
      <c r="C147" s="111"/>
      <c r="D147" s="136" t="s">
        <v>527</v>
      </c>
      <c r="E147" s="81">
        <f>SUM(E148:E149)</f>
        <v>26450737</v>
      </c>
    </row>
    <row r="148" spans="1:5" ht="12.75">
      <c r="A148" s="3"/>
      <c r="B148" s="3"/>
      <c r="C148" s="33" t="s">
        <v>207</v>
      </c>
      <c r="D148" s="16" t="s">
        <v>115</v>
      </c>
      <c r="E148" s="83">
        <v>24721198</v>
      </c>
    </row>
    <row r="149" spans="1:5" ht="12.75">
      <c r="A149" s="21"/>
      <c r="B149" s="21"/>
      <c r="C149" s="38" t="s">
        <v>208</v>
      </c>
      <c r="D149" s="44" t="s">
        <v>395</v>
      </c>
      <c r="E149" s="84">
        <v>1729539</v>
      </c>
    </row>
    <row r="150" spans="1:5" ht="12.75">
      <c r="A150" s="57">
        <v>758</v>
      </c>
      <c r="B150" s="57"/>
      <c r="C150" s="69"/>
      <c r="D150" s="133" t="s">
        <v>119</v>
      </c>
      <c r="E150" s="131">
        <f>E151+E154+E168+E164</f>
        <v>22018304.48</v>
      </c>
    </row>
    <row r="151" spans="1:5" s="71" customFormat="1" ht="12.75">
      <c r="A151" s="72"/>
      <c r="B151" s="72">
        <v>75801</v>
      </c>
      <c r="C151" s="121"/>
      <c r="D151" s="135" t="s">
        <v>120</v>
      </c>
      <c r="E151" s="139">
        <f>E153</f>
        <v>20322280</v>
      </c>
    </row>
    <row r="152" ht="12.75">
      <c r="D152" s="13" t="s">
        <v>121</v>
      </c>
    </row>
    <row r="153" spans="3:5" ht="12.75">
      <c r="C153" s="34" t="s">
        <v>209</v>
      </c>
      <c r="D153" s="13" t="s">
        <v>122</v>
      </c>
      <c r="E153" s="82">
        <v>20322280</v>
      </c>
    </row>
    <row r="154" spans="1:5" s="71" customFormat="1" ht="12.75">
      <c r="A154" s="112"/>
      <c r="B154" s="112">
        <v>75814</v>
      </c>
      <c r="C154" s="111"/>
      <c r="D154" s="136" t="s">
        <v>123</v>
      </c>
      <c r="E154" s="81">
        <f>SUM(E155:E163)</f>
        <v>1422970.48</v>
      </c>
    </row>
    <row r="155" spans="1:5" ht="12.75">
      <c r="A155" s="3"/>
      <c r="B155" s="3"/>
      <c r="C155" s="33" t="s">
        <v>195</v>
      </c>
      <c r="D155" s="16" t="s">
        <v>396</v>
      </c>
      <c r="E155" s="83">
        <v>210000</v>
      </c>
    </row>
    <row r="156" spans="1:5" ht="12.75">
      <c r="A156" s="3"/>
      <c r="B156" s="3"/>
      <c r="C156" s="33" t="s">
        <v>634</v>
      </c>
      <c r="D156" s="16" t="s">
        <v>635</v>
      </c>
      <c r="E156" s="83">
        <v>69828</v>
      </c>
    </row>
    <row r="157" spans="1:5" ht="12.75">
      <c r="A157" s="3"/>
      <c r="B157" s="3"/>
      <c r="C157" s="33" t="s">
        <v>657</v>
      </c>
      <c r="D157" s="15" t="s">
        <v>658</v>
      </c>
      <c r="E157" s="83">
        <v>892144.48</v>
      </c>
    </row>
    <row r="158" spans="1:5" ht="12.75">
      <c r="A158" s="3"/>
      <c r="B158" s="3"/>
      <c r="C158" s="33"/>
      <c r="D158" s="47" t="s">
        <v>659</v>
      </c>
      <c r="E158" s="83"/>
    </row>
    <row r="159" spans="1:5" ht="12.75">
      <c r="A159" s="3"/>
      <c r="B159" s="3"/>
      <c r="C159" s="33" t="s">
        <v>609</v>
      </c>
      <c r="D159" s="16" t="s">
        <v>610</v>
      </c>
      <c r="E159" s="83">
        <v>0</v>
      </c>
    </row>
    <row r="160" spans="1:5" ht="12.75">
      <c r="A160" s="3"/>
      <c r="B160" s="3"/>
      <c r="C160" s="33"/>
      <c r="D160" s="16" t="s">
        <v>611</v>
      </c>
      <c r="E160" s="83"/>
    </row>
    <row r="161" spans="1:5" ht="12.75">
      <c r="A161" s="3"/>
      <c r="B161" s="3"/>
      <c r="C161" s="33"/>
      <c r="D161" s="16" t="s">
        <v>612</v>
      </c>
      <c r="E161" s="83"/>
    </row>
    <row r="162" spans="1:5" ht="12.75">
      <c r="A162" s="3"/>
      <c r="B162" s="3"/>
      <c r="C162" s="33" t="s">
        <v>636</v>
      </c>
      <c r="D162" s="16" t="s">
        <v>637</v>
      </c>
      <c r="E162" s="83">
        <v>250998</v>
      </c>
    </row>
    <row r="163" spans="1:5" ht="12.75">
      <c r="A163" s="3"/>
      <c r="B163" s="3"/>
      <c r="C163" s="33"/>
      <c r="D163" s="16" t="s">
        <v>638</v>
      </c>
      <c r="E163" s="83"/>
    </row>
    <row r="164" spans="1:5" ht="12.75">
      <c r="A164" s="3"/>
      <c r="B164" s="3">
        <v>75816</v>
      </c>
      <c r="C164" s="33"/>
      <c r="D164" s="16" t="s">
        <v>687</v>
      </c>
      <c r="E164" s="83">
        <f>SUM(E165:E166)</f>
        <v>26624</v>
      </c>
    </row>
    <row r="165" spans="1:5" ht="12.75">
      <c r="A165" s="3"/>
      <c r="B165" s="3"/>
      <c r="C165" s="33" t="s">
        <v>195</v>
      </c>
      <c r="D165" s="16" t="s">
        <v>396</v>
      </c>
      <c r="E165" s="83">
        <v>10840</v>
      </c>
    </row>
    <row r="166" spans="1:5" ht="12.75">
      <c r="A166" s="3"/>
      <c r="B166" s="3"/>
      <c r="C166" s="33" t="s">
        <v>688</v>
      </c>
      <c r="D166" s="16" t="s">
        <v>689</v>
      </c>
      <c r="E166" s="83">
        <v>15784</v>
      </c>
    </row>
    <row r="167" spans="1:5" ht="12.75">
      <c r="A167" s="3"/>
      <c r="B167" s="3"/>
      <c r="C167" s="33"/>
      <c r="D167" s="16" t="s">
        <v>690</v>
      </c>
      <c r="E167" s="83"/>
    </row>
    <row r="168" spans="1:5" s="71" customFormat="1" ht="12.75">
      <c r="A168" s="112"/>
      <c r="B168" s="112">
        <v>75831</v>
      </c>
      <c r="C168" s="111"/>
      <c r="D168" s="136" t="s">
        <v>308</v>
      </c>
      <c r="E168" s="81">
        <f>E169</f>
        <v>246430</v>
      </c>
    </row>
    <row r="169" spans="1:5" ht="12.75">
      <c r="A169" s="21"/>
      <c r="B169" s="21"/>
      <c r="C169" s="38" t="s">
        <v>209</v>
      </c>
      <c r="D169" s="44" t="s">
        <v>122</v>
      </c>
      <c r="E169" s="84">
        <v>246430</v>
      </c>
    </row>
    <row r="170" spans="1:5" ht="12.75">
      <c r="A170" s="54">
        <v>801</v>
      </c>
      <c r="B170" s="54"/>
      <c r="C170" s="53"/>
      <c r="D170" s="65" t="s">
        <v>339</v>
      </c>
      <c r="E170" s="132">
        <f>E174+E171+E181</f>
        <v>3424084.64</v>
      </c>
    </row>
    <row r="171" spans="1:5" s="71" customFormat="1" ht="12.75">
      <c r="A171" s="112"/>
      <c r="B171" s="112">
        <v>80101</v>
      </c>
      <c r="C171" s="111"/>
      <c r="D171" s="136" t="s">
        <v>629</v>
      </c>
      <c r="E171" s="81">
        <f>E172</f>
        <v>12000</v>
      </c>
    </row>
    <row r="172" spans="1:5" ht="12.75">
      <c r="A172" s="54"/>
      <c r="B172" s="54"/>
      <c r="C172" s="33" t="s">
        <v>221</v>
      </c>
      <c r="D172" s="16" t="s">
        <v>465</v>
      </c>
      <c r="E172" s="81">
        <v>12000</v>
      </c>
    </row>
    <row r="173" spans="1:5" ht="12.75">
      <c r="A173" s="54"/>
      <c r="B173" s="54"/>
      <c r="C173" s="33"/>
      <c r="D173" s="16" t="s">
        <v>222</v>
      </c>
      <c r="E173" s="81"/>
    </row>
    <row r="174" spans="1:5" s="71" customFormat="1" ht="12.75">
      <c r="A174" s="112"/>
      <c r="B174" s="112">
        <v>80104</v>
      </c>
      <c r="C174" s="111"/>
      <c r="D174" s="136" t="s">
        <v>343</v>
      </c>
      <c r="E174" s="81">
        <f>SUM(E175:E180)</f>
        <v>3275208</v>
      </c>
    </row>
    <row r="175" spans="1:5" ht="12.75">
      <c r="A175" s="3"/>
      <c r="B175" s="3"/>
      <c r="C175" s="34" t="s">
        <v>191</v>
      </c>
      <c r="D175" s="13" t="s">
        <v>108</v>
      </c>
      <c r="E175" s="83">
        <v>500000</v>
      </c>
    </row>
    <row r="176" spans="1:5" ht="12.75">
      <c r="A176" s="3"/>
      <c r="B176" s="3"/>
      <c r="C176" s="33" t="s">
        <v>221</v>
      </c>
      <c r="D176" s="16" t="s">
        <v>465</v>
      </c>
      <c r="E176" s="83">
        <v>1325208</v>
      </c>
    </row>
    <row r="177" spans="1:5" ht="12.75">
      <c r="A177" s="3"/>
      <c r="B177" s="3"/>
      <c r="C177" s="33"/>
      <c r="D177" s="16" t="s">
        <v>222</v>
      </c>
      <c r="E177" s="83"/>
    </row>
    <row r="178" spans="1:5" ht="12.75">
      <c r="A178" s="3"/>
      <c r="B178" s="3"/>
      <c r="C178" s="33" t="s">
        <v>360</v>
      </c>
      <c r="D178" s="16" t="s">
        <v>361</v>
      </c>
      <c r="E178" s="83">
        <v>1450000</v>
      </c>
    </row>
    <row r="179" spans="1:5" ht="12.75">
      <c r="A179" s="3"/>
      <c r="B179" s="3"/>
      <c r="C179" s="33"/>
      <c r="D179" s="16" t="s">
        <v>362</v>
      </c>
      <c r="E179" s="83"/>
    </row>
    <row r="180" spans="1:5" ht="12.75">
      <c r="A180" s="3"/>
      <c r="B180" s="3"/>
      <c r="C180" s="33"/>
      <c r="D180" s="16" t="s">
        <v>363</v>
      </c>
      <c r="E180" s="83"/>
    </row>
    <row r="181" spans="1:5" ht="12.75">
      <c r="A181" s="3"/>
      <c r="B181" s="3">
        <v>80153</v>
      </c>
      <c r="C181" s="33"/>
      <c r="D181" s="16" t="s">
        <v>651</v>
      </c>
      <c r="E181" s="83">
        <f>E184</f>
        <v>136876.64</v>
      </c>
    </row>
    <row r="182" spans="1:5" ht="12.75">
      <c r="A182" s="3"/>
      <c r="B182" s="3"/>
      <c r="C182" s="33"/>
      <c r="D182" s="16" t="s">
        <v>653</v>
      </c>
      <c r="E182" s="83"/>
    </row>
    <row r="183" spans="1:5" ht="12.75">
      <c r="A183" s="3"/>
      <c r="B183" s="3"/>
      <c r="C183" s="33"/>
      <c r="D183" s="16" t="s">
        <v>652</v>
      </c>
      <c r="E183" s="83"/>
    </row>
    <row r="184" spans="1:5" ht="12.75">
      <c r="A184" s="3"/>
      <c r="B184" s="3"/>
      <c r="C184" s="33" t="s">
        <v>210</v>
      </c>
      <c r="D184" s="16" t="s">
        <v>125</v>
      </c>
      <c r="E184" s="83">
        <v>136876.64</v>
      </c>
    </row>
    <row r="185" spans="1:5" ht="12.75">
      <c r="A185" s="3"/>
      <c r="B185" s="3"/>
      <c r="C185" s="33"/>
      <c r="D185" s="15" t="s">
        <v>126</v>
      </c>
      <c r="E185" s="83"/>
    </row>
    <row r="186" spans="1:5" ht="12.75">
      <c r="A186" s="21"/>
      <c r="B186" s="21"/>
      <c r="C186" s="38"/>
      <c r="D186" s="22" t="s">
        <v>127</v>
      </c>
      <c r="E186" s="84"/>
    </row>
    <row r="187" spans="1:5" s="56" customFormat="1" ht="12.75">
      <c r="A187" s="54">
        <v>851</v>
      </c>
      <c r="B187" s="54"/>
      <c r="C187" s="53"/>
      <c r="D187" s="65" t="s">
        <v>594</v>
      </c>
      <c r="E187" s="132">
        <f>E188</f>
        <v>6000</v>
      </c>
    </row>
    <row r="188" spans="1:5" ht="12.75">
      <c r="A188" s="3"/>
      <c r="B188" s="3">
        <v>85195</v>
      </c>
      <c r="C188" s="33"/>
      <c r="D188" s="16" t="s">
        <v>595</v>
      </c>
      <c r="E188" s="83">
        <f>SUM(E189:E193)</f>
        <v>6000</v>
      </c>
    </row>
    <row r="189" spans="1:5" ht="12.75">
      <c r="A189" s="3"/>
      <c r="B189" s="3"/>
      <c r="C189" s="33" t="s">
        <v>210</v>
      </c>
      <c r="D189" s="16" t="s">
        <v>125</v>
      </c>
      <c r="E189" s="83">
        <v>4000</v>
      </c>
    </row>
    <row r="190" spans="1:5" ht="12.75">
      <c r="A190" s="3"/>
      <c r="B190" s="3"/>
      <c r="C190" s="33"/>
      <c r="D190" s="15" t="s">
        <v>126</v>
      </c>
      <c r="E190" s="83"/>
    </row>
    <row r="191" spans="1:5" ht="12.75">
      <c r="A191" s="3"/>
      <c r="B191" s="3"/>
      <c r="C191" s="33"/>
      <c r="D191" s="15" t="s">
        <v>127</v>
      </c>
      <c r="E191" s="83"/>
    </row>
    <row r="192" spans="1:5" ht="12.75">
      <c r="A192" s="3"/>
      <c r="B192" s="3"/>
      <c r="C192" s="33" t="s">
        <v>596</v>
      </c>
      <c r="D192" s="16" t="s">
        <v>532</v>
      </c>
      <c r="E192" s="83">
        <v>2000</v>
      </c>
    </row>
    <row r="193" spans="1:5" ht="12.75">
      <c r="A193" s="3"/>
      <c r="B193" s="3"/>
      <c r="C193" s="33"/>
      <c r="D193" s="16" t="s">
        <v>597</v>
      </c>
      <c r="E193" s="83"/>
    </row>
    <row r="194" spans="1:5" ht="12.75">
      <c r="A194" s="21"/>
      <c r="B194" s="21"/>
      <c r="C194" s="38"/>
      <c r="D194" s="44" t="s">
        <v>598</v>
      </c>
      <c r="E194" s="84"/>
    </row>
    <row r="195" spans="1:5" ht="12.75">
      <c r="A195" s="57">
        <v>852</v>
      </c>
      <c r="B195" s="57"/>
      <c r="C195" s="69"/>
      <c r="D195" s="133" t="s">
        <v>212</v>
      </c>
      <c r="E195" s="132">
        <f>E212+E225+E196+E207+E222+E231+E218+E247+E240+E243+E203</f>
        <v>7899510.75</v>
      </c>
    </row>
    <row r="196" spans="1:5" s="71" customFormat="1" ht="12.75">
      <c r="A196" s="72"/>
      <c r="B196" s="72">
        <v>85203</v>
      </c>
      <c r="C196" s="121"/>
      <c r="D196" s="135" t="s">
        <v>176</v>
      </c>
      <c r="E196" s="81">
        <f>SUM(E197:E202)</f>
        <v>465660</v>
      </c>
    </row>
    <row r="197" spans="3:5" ht="12.75">
      <c r="C197" s="34" t="s">
        <v>210</v>
      </c>
      <c r="D197" s="13" t="s">
        <v>125</v>
      </c>
      <c r="E197" s="83">
        <v>465600</v>
      </c>
    </row>
    <row r="198" spans="4:5" ht="12.75">
      <c r="D198" s="13" t="s">
        <v>126</v>
      </c>
      <c r="E198" s="83"/>
    </row>
    <row r="199" spans="4:5" ht="12.75">
      <c r="D199" s="13" t="s">
        <v>127</v>
      </c>
      <c r="E199" s="83"/>
    </row>
    <row r="200" spans="3:5" ht="12.75">
      <c r="C200" s="33" t="s">
        <v>225</v>
      </c>
      <c r="D200" s="16" t="s">
        <v>226</v>
      </c>
      <c r="E200" s="83">
        <v>60</v>
      </c>
    </row>
    <row r="201" spans="1:5" ht="12.75">
      <c r="A201" s="3"/>
      <c r="B201" s="3"/>
      <c r="C201" s="33"/>
      <c r="D201" s="16" t="s">
        <v>313</v>
      </c>
      <c r="E201" s="83"/>
    </row>
    <row r="202" spans="1:5" ht="12.75">
      <c r="A202" s="3"/>
      <c r="B202" s="3"/>
      <c r="C202" s="33"/>
      <c r="D202" s="16" t="s">
        <v>227</v>
      </c>
      <c r="E202" s="83"/>
    </row>
    <row r="203" spans="1:5" ht="12.75">
      <c r="A203" s="3"/>
      <c r="B203" s="111" t="s">
        <v>426</v>
      </c>
      <c r="C203" s="112"/>
      <c r="D203" s="138" t="s">
        <v>427</v>
      </c>
      <c r="E203" s="83">
        <f>E204</f>
        <v>30820</v>
      </c>
    </row>
    <row r="204" spans="1:5" ht="12.75">
      <c r="A204" s="3"/>
      <c r="B204" s="3"/>
      <c r="C204" s="33" t="s">
        <v>602</v>
      </c>
      <c r="D204" s="16" t="s">
        <v>603</v>
      </c>
      <c r="E204" s="83">
        <v>30820</v>
      </c>
    </row>
    <row r="205" spans="1:5" ht="12.75">
      <c r="A205" s="3"/>
      <c r="B205" s="3"/>
      <c r="C205" s="33"/>
      <c r="D205" s="16" t="s">
        <v>604</v>
      </c>
      <c r="E205" s="83"/>
    </row>
    <row r="206" spans="1:5" ht="12.75">
      <c r="A206" s="3"/>
      <c r="B206" s="3"/>
      <c r="C206" s="33"/>
      <c r="D206" s="16" t="s">
        <v>605</v>
      </c>
      <c r="E206" s="83"/>
    </row>
    <row r="207" spans="2:5" s="71" customFormat="1" ht="12" customHeight="1">
      <c r="B207" s="72">
        <v>85213</v>
      </c>
      <c r="C207" s="121"/>
      <c r="D207" s="135" t="s">
        <v>149</v>
      </c>
      <c r="E207" s="81">
        <f>SUM(E210:E211)</f>
        <v>66000</v>
      </c>
    </row>
    <row r="208" spans="1:5" ht="12.75">
      <c r="A208"/>
      <c r="D208" s="13" t="s">
        <v>498</v>
      </c>
      <c r="E208" s="83"/>
    </row>
    <row r="209" spans="1:5" ht="12.75">
      <c r="A209"/>
      <c r="D209" s="13" t="s">
        <v>499</v>
      </c>
      <c r="E209" s="83"/>
    </row>
    <row r="210" spans="3:5" ht="12.75">
      <c r="C210" s="33" t="s">
        <v>221</v>
      </c>
      <c r="D210" s="16" t="s">
        <v>465</v>
      </c>
      <c r="E210" s="83">
        <v>66000</v>
      </c>
    </row>
    <row r="211" spans="3:5" ht="12.75">
      <c r="C211" s="33"/>
      <c r="D211" s="16" t="s">
        <v>222</v>
      </c>
      <c r="E211" s="83"/>
    </row>
    <row r="212" spans="1:5" s="71" customFormat="1" ht="12.75">
      <c r="A212" s="112"/>
      <c r="B212" s="72">
        <v>85214</v>
      </c>
      <c r="C212" s="121"/>
      <c r="D212" s="135" t="s">
        <v>500</v>
      </c>
      <c r="E212" s="81">
        <f>SUM(E214:E217)</f>
        <v>451739.02</v>
      </c>
    </row>
    <row r="213" spans="1:5" ht="12.75">
      <c r="A213" s="3"/>
      <c r="D213" s="13" t="s">
        <v>254</v>
      </c>
      <c r="E213" s="83"/>
    </row>
    <row r="214" spans="1:5" ht="12.75">
      <c r="A214" s="3"/>
      <c r="B214" s="3"/>
      <c r="C214" s="33" t="s">
        <v>221</v>
      </c>
      <c r="D214" s="16" t="s">
        <v>465</v>
      </c>
      <c r="E214" s="83">
        <v>450000</v>
      </c>
    </row>
    <row r="215" spans="1:5" ht="12" customHeight="1">
      <c r="A215" s="3"/>
      <c r="B215" s="3"/>
      <c r="C215" s="33"/>
      <c r="D215" s="16" t="s">
        <v>222</v>
      </c>
      <c r="E215" s="83"/>
    </row>
    <row r="216" spans="1:5" ht="12" customHeight="1">
      <c r="A216" s="3"/>
      <c r="B216" s="3"/>
      <c r="C216" s="33" t="s">
        <v>657</v>
      </c>
      <c r="D216" s="15" t="s">
        <v>658</v>
      </c>
      <c r="E216" s="83">
        <v>1739.02</v>
      </c>
    </row>
    <row r="217" spans="1:5" ht="12" customHeight="1">
      <c r="A217" s="3"/>
      <c r="B217" s="3"/>
      <c r="C217" s="33"/>
      <c r="D217" s="47" t="s">
        <v>659</v>
      </c>
      <c r="E217" s="83"/>
    </row>
    <row r="218" spans="1:5" s="71" customFormat="1" ht="12.75">
      <c r="A218" s="112"/>
      <c r="B218" s="112">
        <v>85215</v>
      </c>
      <c r="C218" s="111"/>
      <c r="D218" s="136" t="s">
        <v>577</v>
      </c>
      <c r="E218" s="81">
        <f>E219</f>
        <v>1400</v>
      </c>
    </row>
    <row r="219" spans="1:5" ht="12.75">
      <c r="A219" s="3"/>
      <c r="B219" s="3"/>
      <c r="C219" s="34" t="s">
        <v>210</v>
      </c>
      <c r="D219" s="13" t="s">
        <v>125</v>
      </c>
      <c r="E219" s="83">
        <v>1400</v>
      </c>
    </row>
    <row r="220" spans="1:5" ht="12.75">
      <c r="A220" s="3"/>
      <c r="B220" s="3"/>
      <c r="D220" s="13" t="s">
        <v>126</v>
      </c>
      <c r="E220" s="83"/>
    </row>
    <row r="221" spans="1:5" ht="12.75">
      <c r="A221" s="3"/>
      <c r="B221" s="3"/>
      <c r="D221" s="13" t="s">
        <v>127</v>
      </c>
      <c r="E221" s="83"/>
    </row>
    <row r="222" spans="1:5" s="71" customFormat="1" ht="12.75">
      <c r="A222" s="112"/>
      <c r="B222" s="112">
        <v>85216</v>
      </c>
      <c r="C222" s="111"/>
      <c r="D222" s="136" t="s">
        <v>307</v>
      </c>
      <c r="E222" s="81">
        <f>SUM(E223:E224)</f>
        <v>760000</v>
      </c>
    </row>
    <row r="223" spans="1:5" ht="12.75">
      <c r="A223" s="3"/>
      <c r="B223" s="3"/>
      <c r="C223" s="33" t="s">
        <v>221</v>
      </c>
      <c r="D223" s="16" t="s">
        <v>465</v>
      </c>
      <c r="E223" s="83">
        <v>760000</v>
      </c>
    </row>
    <row r="224" spans="1:5" ht="12.75">
      <c r="A224" s="3"/>
      <c r="B224" s="3"/>
      <c r="C224" s="33"/>
      <c r="D224" s="16" t="s">
        <v>222</v>
      </c>
      <c r="E224" s="83"/>
    </row>
    <row r="225" spans="1:5" s="71" customFormat="1" ht="12.75">
      <c r="A225" s="112"/>
      <c r="B225" s="112">
        <v>85219</v>
      </c>
      <c r="C225" s="111"/>
      <c r="D225" s="136" t="s">
        <v>64</v>
      </c>
      <c r="E225" s="81">
        <f>SUM(E226:E229)</f>
        <v>263018</v>
      </c>
    </row>
    <row r="226" spans="1:5" ht="12.75">
      <c r="A226" s="3"/>
      <c r="B226" s="3"/>
      <c r="C226" s="34" t="s">
        <v>210</v>
      </c>
      <c r="D226" s="13" t="s">
        <v>125</v>
      </c>
      <c r="E226" s="83">
        <v>15225</v>
      </c>
    </row>
    <row r="227" spans="1:5" ht="12.75">
      <c r="A227" s="3"/>
      <c r="B227" s="3"/>
      <c r="D227" s="13" t="s">
        <v>126</v>
      </c>
      <c r="E227" s="83"/>
    </row>
    <row r="228" spans="1:5" ht="12.75">
      <c r="A228" s="3"/>
      <c r="B228" s="3"/>
      <c r="D228" s="13" t="s">
        <v>127</v>
      </c>
      <c r="E228" s="83"/>
    </row>
    <row r="229" spans="1:5" ht="12.75">
      <c r="A229" s="3"/>
      <c r="B229" s="3"/>
      <c r="C229" s="33" t="s">
        <v>221</v>
      </c>
      <c r="D229" s="16" t="s">
        <v>465</v>
      </c>
      <c r="E229" s="83">
        <v>247793</v>
      </c>
    </row>
    <row r="230" spans="1:5" ht="12.75">
      <c r="A230" s="3"/>
      <c r="B230" s="3"/>
      <c r="C230" s="33"/>
      <c r="D230" s="16" t="s">
        <v>222</v>
      </c>
      <c r="E230" s="83"/>
    </row>
    <row r="231" spans="1:5" s="71" customFormat="1" ht="12.75">
      <c r="A231" s="112"/>
      <c r="B231" s="112">
        <v>85228</v>
      </c>
      <c r="C231" s="111"/>
      <c r="D231" s="136" t="s">
        <v>342</v>
      </c>
      <c r="E231" s="81">
        <f>SUM(E232:E238)</f>
        <v>319550</v>
      </c>
    </row>
    <row r="232" spans="1:5" s="71" customFormat="1" ht="12.75">
      <c r="A232" s="112"/>
      <c r="B232" s="112"/>
      <c r="C232" s="33" t="s">
        <v>458</v>
      </c>
      <c r="D232" s="16" t="s">
        <v>463</v>
      </c>
      <c r="E232" s="81">
        <v>4050</v>
      </c>
    </row>
    <row r="233" spans="1:5" s="71" customFormat="1" ht="12.75">
      <c r="A233" s="112"/>
      <c r="B233" s="112"/>
      <c r="C233" s="33"/>
      <c r="D233" s="16" t="s">
        <v>464</v>
      </c>
      <c r="E233" s="81"/>
    </row>
    <row r="234" spans="1:5" ht="12.75">
      <c r="A234" s="3"/>
      <c r="B234" s="3"/>
      <c r="C234" s="34" t="s">
        <v>210</v>
      </c>
      <c r="D234" s="13" t="s">
        <v>125</v>
      </c>
      <c r="E234" s="83">
        <v>315000</v>
      </c>
    </row>
    <row r="235" spans="1:5" ht="12.75">
      <c r="A235" s="3"/>
      <c r="B235" s="3"/>
      <c r="C235" s="33"/>
      <c r="D235" s="16" t="s">
        <v>126</v>
      </c>
      <c r="E235" s="83"/>
    </row>
    <row r="236" spans="1:5" ht="12.75">
      <c r="A236" s="3"/>
      <c r="B236" s="3"/>
      <c r="C236" s="33"/>
      <c r="D236" s="16" t="s">
        <v>127</v>
      </c>
      <c r="E236" s="83"/>
    </row>
    <row r="237" spans="1:5" ht="12.75">
      <c r="A237" s="3"/>
      <c r="B237" s="3"/>
      <c r="C237" s="33" t="s">
        <v>225</v>
      </c>
      <c r="D237" s="16" t="s">
        <v>226</v>
      </c>
      <c r="E237" s="83">
        <v>500</v>
      </c>
    </row>
    <row r="238" spans="1:5" ht="12.75">
      <c r="A238" s="3"/>
      <c r="B238" s="3"/>
      <c r="C238" s="33"/>
      <c r="D238" s="16" t="s">
        <v>313</v>
      </c>
      <c r="E238" s="83"/>
    </row>
    <row r="239" spans="1:5" ht="12.75">
      <c r="A239" s="3"/>
      <c r="B239" s="3"/>
      <c r="C239" s="33"/>
      <c r="D239" s="16" t="s">
        <v>227</v>
      </c>
      <c r="E239" s="83"/>
    </row>
    <row r="240" spans="1:5" ht="12.75">
      <c r="A240" s="3"/>
      <c r="B240" s="3">
        <v>85230</v>
      </c>
      <c r="C240" s="33"/>
      <c r="D240" s="16" t="s">
        <v>456</v>
      </c>
      <c r="E240" s="83">
        <f>E241</f>
        <v>200000</v>
      </c>
    </row>
    <row r="241" spans="1:5" ht="12.75">
      <c r="A241" s="3"/>
      <c r="B241" s="3"/>
      <c r="C241" s="33" t="s">
        <v>221</v>
      </c>
      <c r="D241" s="16" t="s">
        <v>465</v>
      </c>
      <c r="E241" s="83">
        <v>200000</v>
      </c>
    </row>
    <row r="242" spans="1:5" ht="12.75">
      <c r="A242" s="3"/>
      <c r="B242" s="3"/>
      <c r="C242" s="33"/>
      <c r="D242" s="16" t="s">
        <v>222</v>
      </c>
      <c r="E242" s="83"/>
    </row>
    <row r="243" spans="1:5" ht="12.75">
      <c r="A243" s="3"/>
      <c r="B243" s="3">
        <v>85278</v>
      </c>
      <c r="C243" s="33"/>
      <c r="D243" s="16" t="s">
        <v>624</v>
      </c>
      <c r="E243" s="83">
        <f>E244</f>
        <v>71525</v>
      </c>
    </row>
    <row r="244" spans="1:5" ht="12.75">
      <c r="A244" s="3"/>
      <c r="B244" s="3"/>
      <c r="C244" s="34" t="s">
        <v>210</v>
      </c>
      <c r="D244" s="13" t="s">
        <v>125</v>
      </c>
      <c r="E244" s="83">
        <v>71525</v>
      </c>
    </row>
    <row r="245" spans="1:5" ht="12.75">
      <c r="A245" s="3"/>
      <c r="B245" s="3"/>
      <c r="C245" s="33"/>
      <c r="D245" s="16" t="s">
        <v>126</v>
      </c>
      <c r="E245" s="83"/>
    </row>
    <row r="246" spans="1:5" ht="12.75">
      <c r="A246" s="3"/>
      <c r="B246" s="3"/>
      <c r="C246" s="33"/>
      <c r="D246" s="16" t="s">
        <v>127</v>
      </c>
      <c r="E246" s="83"/>
    </row>
    <row r="247" spans="1:5" s="71" customFormat="1" ht="12.75">
      <c r="A247" s="112"/>
      <c r="B247" s="112">
        <v>85295</v>
      </c>
      <c r="C247" s="111"/>
      <c r="D247" s="136" t="s">
        <v>595</v>
      </c>
      <c r="E247" s="81">
        <f>SUM(E248:E255)</f>
        <v>5269798.73</v>
      </c>
    </row>
    <row r="248" spans="1:5" s="71" customFormat="1" ht="12.75">
      <c r="A248" s="112"/>
      <c r="B248" s="112"/>
      <c r="C248" s="34" t="s">
        <v>210</v>
      </c>
      <c r="D248" s="13" t="s">
        <v>125</v>
      </c>
      <c r="E248" s="81">
        <v>1567798.73</v>
      </c>
    </row>
    <row r="249" spans="1:5" s="71" customFormat="1" ht="12.75">
      <c r="A249" s="112"/>
      <c r="B249" s="112"/>
      <c r="C249" s="34"/>
      <c r="D249" s="13" t="s">
        <v>126</v>
      </c>
      <c r="E249" s="81"/>
    </row>
    <row r="250" spans="1:5" s="71" customFormat="1" ht="12.75">
      <c r="A250" s="112"/>
      <c r="B250" s="112"/>
      <c r="C250" s="34"/>
      <c r="D250" s="13" t="s">
        <v>127</v>
      </c>
      <c r="E250" s="81"/>
    </row>
    <row r="251" spans="1:5" ht="12.75">
      <c r="A251" s="3"/>
      <c r="B251" s="3"/>
      <c r="C251" s="33" t="s">
        <v>596</v>
      </c>
      <c r="D251" s="16" t="s">
        <v>532</v>
      </c>
      <c r="E251" s="83">
        <v>3702000</v>
      </c>
    </row>
    <row r="252" spans="1:5" ht="12.75">
      <c r="A252" s="3"/>
      <c r="B252" s="3"/>
      <c r="C252" s="33"/>
      <c r="D252" s="16" t="s">
        <v>597</v>
      </c>
      <c r="E252" s="83"/>
    </row>
    <row r="253" spans="1:5" ht="12.75">
      <c r="A253" s="3"/>
      <c r="B253" s="3"/>
      <c r="C253" s="33"/>
      <c r="D253" s="16" t="s">
        <v>598</v>
      </c>
      <c r="E253" s="83"/>
    </row>
    <row r="254" spans="1:5" ht="12.75">
      <c r="A254" s="3"/>
      <c r="B254" s="3"/>
      <c r="C254" s="33" t="s">
        <v>609</v>
      </c>
      <c r="D254" s="16" t="s">
        <v>610</v>
      </c>
      <c r="E254" s="83">
        <v>0</v>
      </c>
    </row>
    <row r="255" spans="1:5" ht="12.75">
      <c r="A255" s="3"/>
      <c r="B255" s="3"/>
      <c r="C255" s="33"/>
      <c r="D255" s="16" t="s">
        <v>611</v>
      </c>
      <c r="E255" s="83"/>
    </row>
    <row r="256" spans="1:5" ht="12.75">
      <c r="A256" s="21"/>
      <c r="B256" s="21"/>
      <c r="C256" s="38"/>
      <c r="D256" s="44" t="s">
        <v>612</v>
      </c>
      <c r="E256" s="84"/>
    </row>
    <row r="257" spans="1:5" s="56" customFormat="1" ht="12.75">
      <c r="A257" s="54">
        <v>853</v>
      </c>
      <c r="B257" s="54"/>
      <c r="C257" s="53"/>
      <c r="D257" s="65" t="s">
        <v>630</v>
      </c>
      <c r="E257" s="132">
        <f>E258</f>
        <v>2062044</v>
      </c>
    </row>
    <row r="258" spans="1:5" ht="12.75">
      <c r="A258" s="3"/>
      <c r="B258" s="3">
        <v>85395</v>
      </c>
      <c r="C258" s="33"/>
      <c r="D258" s="16" t="s">
        <v>595</v>
      </c>
      <c r="E258" s="83">
        <f>SUM(E259:E262)</f>
        <v>2062044</v>
      </c>
    </row>
    <row r="259" spans="1:5" ht="12.75">
      <c r="A259" s="3"/>
      <c r="B259" s="3"/>
      <c r="C259" s="33" t="s">
        <v>196</v>
      </c>
      <c r="D259" s="16" t="s">
        <v>148</v>
      </c>
      <c r="E259" s="83">
        <v>0</v>
      </c>
    </row>
    <row r="260" spans="1:5" ht="12.75">
      <c r="A260" s="3"/>
      <c r="B260" s="3"/>
      <c r="C260" s="33" t="s">
        <v>657</v>
      </c>
      <c r="D260" s="15" t="s">
        <v>658</v>
      </c>
      <c r="E260" s="83">
        <v>2062044</v>
      </c>
    </row>
    <row r="261" spans="1:5" ht="12.75">
      <c r="A261" s="3"/>
      <c r="B261" s="3"/>
      <c r="C261" s="33"/>
      <c r="D261" s="47" t="s">
        <v>659</v>
      </c>
      <c r="E261" s="83"/>
    </row>
    <row r="262" spans="1:5" ht="12.75">
      <c r="A262" s="3"/>
      <c r="B262" s="3"/>
      <c r="C262" s="33" t="s">
        <v>609</v>
      </c>
      <c r="D262" s="16" t="s">
        <v>610</v>
      </c>
      <c r="E262" s="83">
        <v>0</v>
      </c>
    </row>
    <row r="263" spans="1:5" ht="12.75">
      <c r="A263" s="3"/>
      <c r="B263" s="3"/>
      <c r="C263" s="33"/>
      <c r="D263" s="16" t="s">
        <v>611</v>
      </c>
      <c r="E263" s="83"/>
    </row>
    <row r="264" spans="1:5" ht="12.75">
      <c r="A264" s="21"/>
      <c r="B264" s="21"/>
      <c r="C264" s="38"/>
      <c r="D264" s="44" t="s">
        <v>612</v>
      </c>
      <c r="E264" s="84"/>
    </row>
    <row r="265" spans="1:5" s="56" customFormat="1" ht="12.75">
      <c r="A265" s="54">
        <v>854</v>
      </c>
      <c r="B265" s="54"/>
      <c r="C265" s="53"/>
      <c r="D265" s="65" t="s">
        <v>594</v>
      </c>
      <c r="E265" s="132">
        <f>E266</f>
        <v>23600</v>
      </c>
    </row>
    <row r="266" spans="1:5" ht="12.75">
      <c r="A266" s="3"/>
      <c r="B266" s="3">
        <v>85415</v>
      </c>
      <c r="C266" s="33"/>
      <c r="D266" s="16" t="s">
        <v>449</v>
      </c>
      <c r="E266" s="83">
        <f>SUM(E267:E269)</f>
        <v>23600</v>
      </c>
    </row>
    <row r="267" spans="1:5" ht="12.75">
      <c r="A267" s="3"/>
      <c r="B267" s="3"/>
      <c r="C267" s="33" t="s">
        <v>221</v>
      </c>
      <c r="D267" s="16" t="s">
        <v>465</v>
      </c>
      <c r="E267" s="83">
        <v>21600</v>
      </c>
    </row>
    <row r="268" spans="1:5" ht="12.75">
      <c r="A268" s="3"/>
      <c r="B268" s="3"/>
      <c r="C268" s="33"/>
      <c r="D268" s="16" t="s">
        <v>222</v>
      </c>
      <c r="E268" s="83"/>
    </row>
    <row r="269" spans="1:5" ht="12.75">
      <c r="A269" s="3"/>
      <c r="B269" s="3"/>
      <c r="C269" s="33" t="s">
        <v>657</v>
      </c>
      <c r="D269" s="15" t="s">
        <v>658</v>
      </c>
      <c r="E269" s="83">
        <v>2000</v>
      </c>
    </row>
    <row r="270" spans="1:5" ht="12.75">
      <c r="A270" s="21"/>
      <c r="B270" s="21"/>
      <c r="C270" s="38"/>
      <c r="D270" s="141" t="s">
        <v>659</v>
      </c>
      <c r="E270" s="84"/>
    </row>
    <row r="271" spans="1:5" ht="12.75">
      <c r="A271" s="54">
        <v>855</v>
      </c>
      <c r="B271" s="54"/>
      <c r="C271" s="53"/>
      <c r="D271" s="65" t="s">
        <v>440</v>
      </c>
      <c r="E271" s="132">
        <f>E272+E286+I299+E313+E321+E309</f>
        <v>19668883</v>
      </c>
    </row>
    <row r="272" spans="1:5" s="71" customFormat="1" ht="12.75">
      <c r="A272" s="112"/>
      <c r="B272" s="72">
        <v>85501</v>
      </c>
      <c r="C272" s="111"/>
      <c r="D272" s="119" t="s">
        <v>430</v>
      </c>
      <c r="E272" s="81">
        <f>SUM(E273:E282)</f>
        <v>10137159</v>
      </c>
    </row>
    <row r="273" spans="1:5" ht="12.75">
      <c r="A273" s="3"/>
      <c r="C273" s="34" t="s">
        <v>312</v>
      </c>
      <c r="D273" s="13" t="s">
        <v>398</v>
      </c>
      <c r="E273" s="83">
        <v>5100</v>
      </c>
    </row>
    <row r="274" spans="1:5" ht="12.75">
      <c r="A274" s="3"/>
      <c r="D274" s="13" t="s">
        <v>397</v>
      </c>
      <c r="E274" s="83"/>
    </row>
    <row r="275" spans="1:5" ht="12.75">
      <c r="A275" s="3"/>
      <c r="D275" s="13" t="s">
        <v>327</v>
      </c>
      <c r="E275" s="83"/>
    </row>
    <row r="276" spans="1:5" ht="12.75">
      <c r="A276" s="3"/>
      <c r="D276" s="13" t="s">
        <v>328</v>
      </c>
      <c r="E276" s="83"/>
    </row>
    <row r="277" spans="1:5" ht="12.75">
      <c r="A277" s="3"/>
      <c r="B277" s="3"/>
      <c r="C277" s="33" t="s">
        <v>431</v>
      </c>
      <c r="D277" s="119" t="s">
        <v>432</v>
      </c>
      <c r="E277" s="83">
        <v>10102159</v>
      </c>
    </row>
    <row r="278" spans="1:5" ht="12.75">
      <c r="A278" s="3"/>
      <c r="B278" s="3"/>
      <c r="C278" s="111"/>
      <c r="D278" s="119" t="s">
        <v>433</v>
      </c>
      <c r="E278" s="83"/>
    </row>
    <row r="279" spans="1:5" ht="12.75">
      <c r="A279" s="3"/>
      <c r="B279" s="3"/>
      <c r="C279" s="111"/>
      <c r="D279" s="119" t="s">
        <v>434</v>
      </c>
      <c r="E279" s="83"/>
    </row>
    <row r="280" spans="1:5" ht="12.75">
      <c r="A280" s="3"/>
      <c r="B280" s="3"/>
      <c r="C280" s="111"/>
      <c r="D280" s="119" t="s">
        <v>436</v>
      </c>
      <c r="E280" s="83"/>
    </row>
    <row r="281" spans="1:5" ht="12.75">
      <c r="A281" s="3"/>
      <c r="B281" s="3"/>
      <c r="C281" s="33"/>
      <c r="D281" s="16" t="s">
        <v>435</v>
      </c>
      <c r="E281" s="83"/>
    </row>
    <row r="282" spans="1:5" ht="12.75">
      <c r="A282" s="3"/>
      <c r="B282" s="3"/>
      <c r="C282" s="33" t="s">
        <v>314</v>
      </c>
      <c r="D282" s="16" t="s">
        <v>528</v>
      </c>
      <c r="E282" s="83">
        <v>29900</v>
      </c>
    </row>
    <row r="283" spans="1:5" ht="12.75">
      <c r="A283" s="3"/>
      <c r="B283" s="3"/>
      <c r="C283" s="33"/>
      <c r="D283" s="16" t="s">
        <v>529</v>
      </c>
      <c r="E283" s="83"/>
    </row>
    <row r="284" spans="1:5" ht="12.75">
      <c r="A284" s="3"/>
      <c r="B284" s="3"/>
      <c r="C284" s="33"/>
      <c r="D284" s="16" t="s">
        <v>530</v>
      </c>
      <c r="E284" s="83"/>
    </row>
    <row r="285" spans="1:5" ht="12.75">
      <c r="A285" s="3"/>
      <c r="B285" s="3"/>
      <c r="C285" s="33"/>
      <c r="D285" s="16" t="s">
        <v>531</v>
      </c>
      <c r="E285" s="83"/>
    </row>
    <row r="286" spans="1:5" s="71" customFormat="1" ht="12.75">
      <c r="A286" s="112"/>
      <c r="B286" s="112">
        <v>85502</v>
      </c>
      <c r="C286" s="111"/>
      <c r="D286" s="135" t="s">
        <v>294</v>
      </c>
      <c r="E286" s="81">
        <f>SUM(E289:E305)</f>
        <v>9316390</v>
      </c>
    </row>
    <row r="287" spans="1:5" ht="12.75">
      <c r="A287" s="3"/>
      <c r="B287" s="3"/>
      <c r="C287" s="33"/>
      <c r="D287" s="13" t="s">
        <v>295</v>
      </c>
      <c r="E287" s="83"/>
    </row>
    <row r="288" spans="1:5" ht="12.75">
      <c r="A288" s="3"/>
      <c r="B288" s="3"/>
      <c r="C288" s="33"/>
      <c r="D288" s="13" t="s">
        <v>296</v>
      </c>
      <c r="E288" s="83"/>
    </row>
    <row r="289" spans="1:5" ht="12.75">
      <c r="A289" s="3"/>
      <c r="B289" s="3"/>
      <c r="C289" s="34" t="s">
        <v>312</v>
      </c>
      <c r="D289" s="13" t="s">
        <v>398</v>
      </c>
      <c r="E289" s="83">
        <v>15000</v>
      </c>
    </row>
    <row r="290" spans="1:5" ht="12.75">
      <c r="A290" s="3"/>
      <c r="B290" s="3"/>
      <c r="D290" s="13" t="s">
        <v>397</v>
      </c>
      <c r="E290" s="83"/>
    </row>
    <row r="291" spans="1:5" ht="12.75">
      <c r="A291" s="3"/>
      <c r="B291" s="3"/>
      <c r="D291" s="13" t="s">
        <v>327</v>
      </c>
      <c r="E291" s="83"/>
    </row>
    <row r="292" spans="1:5" ht="12.75">
      <c r="A292" s="3"/>
      <c r="B292" s="3"/>
      <c r="D292" s="13" t="s">
        <v>328</v>
      </c>
      <c r="E292" s="83"/>
    </row>
    <row r="293" spans="1:5" ht="12.75">
      <c r="A293" s="3"/>
      <c r="B293" s="3"/>
      <c r="C293" s="33" t="s">
        <v>196</v>
      </c>
      <c r="D293" s="16" t="s">
        <v>148</v>
      </c>
      <c r="E293" s="83">
        <v>0</v>
      </c>
    </row>
    <row r="294" spans="1:5" ht="12.75">
      <c r="A294" s="3"/>
      <c r="B294" s="3"/>
      <c r="C294" s="34" t="s">
        <v>210</v>
      </c>
      <c r="D294" s="13" t="s">
        <v>125</v>
      </c>
      <c r="E294" s="83">
        <v>9020240</v>
      </c>
    </row>
    <row r="295" spans="1:5" ht="12.75">
      <c r="A295" s="3"/>
      <c r="B295" s="3"/>
      <c r="D295" s="13" t="s">
        <v>126</v>
      </c>
      <c r="E295" s="83"/>
    </row>
    <row r="296" spans="1:5" ht="12.75">
      <c r="A296" s="3"/>
      <c r="B296" s="3"/>
      <c r="D296" s="13" t="s">
        <v>127</v>
      </c>
      <c r="E296" s="83"/>
    </row>
    <row r="297" spans="1:5" ht="12.75">
      <c r="A297" s="3"/>
      <c r="B297" s="3"/>
      <c r="C297" s="33" t="s">
        <v>657</v>
      </c>
      <c r="D297" s="15" t="s">
        <v>658</v>
      </c>
      <c r="E297" s="83">
        <v>133150</v>
      </c>
    </row>
    <row r="298" spans="1:5" ht="12.75">
      <c r="A298" s="3"/>
      <c r="B298" s="3"/>
      <c r="C298" s="33"/>
      <c r="D298" s="47" t="s">
        <v>659</v>
      </c>
      <c r="E298" s="83"/>
    </row>
    <row r="299" spans="1:5" ht="12.75">
      <c r="A299" s="3"/>
      <c r="B299" s="3"/>
      <c r="C299" s="33" t="s">
        <v>225</v>
      </c>
      <c r="D299" s="16" t="s">
        <v>226</v>
      </c>
      <c r="E299" s="83">
        <v>100000</v>
      </c>
    </row>
    <row r="300" spans="1:5" ht="12.75">
      <c r="A300" s="3"/>
      <c r="B300" s="3"/>
      <c r="C300" s="33"/>
      <c r="D300" s="16" t="s">
        <v>313</v>
      </c>
      <c r="E300" s="83"/>
    </row>
    <row r="301" spans="1:5" ht="12.75">
      <c r="A301" s="3"/>
      <c r="B301" s="3"/>
      <c r="C301" s="33"/>
      <c r="D301" s="16" t="s">
        <v>227</v>
      </c>
      <c r="E301" s="83"/>
    </row>
    <row r="302" spans="1:5" ht="12.75">
      <c r="A302" s="3"/>
      <c r="B302" s="3"/>
      <c r="C302" s="33" t="s">
        <v>609</v>
      </c>
      <c r="D302" s="16" t="s">
        <v>610</v>
      </c>
      <c r="E302" s="83">
        <v>0</v>
      </c>
    </row>
    <row r="303" spans="1:5" ht="12.75">
      <c r="A303" s="3"/>
      <c r="B303" s="3"/>
      <c r="C303" s="33"/>
      <c r="D303" s="16" t="s">
        <v>611</v>
      </c>
      <c r="E303" s="83"/>
    </row>
    <row r="304" spans="1:5" ht="12.75">
      <c r="A304" s="3"/>
      <c r="B304" s="3"/>
      <c r="C304" s="33"/>
      <c r="D304" s="16" t="s">
        <v>612</v>
      </c>
      <c r="E304" s="83"/>
    </row>
    <row r="305" spans="1:5" ht="12.75">
      <c r="A305" s="3"/>
      <c r="B305" s="3"/>
      <c r="C305" s="33" t="s">
        <v>314</v>
      </c>
      <c r="D305" s="16" t="s">
        <v>329</v>
      </c>
      <c r="E305" s="83">
        <v>48000</v>
      </c>
    </row>
    <row r="306" spans="1:5" ht="12.75">
      <c r="A306" s="3"/>
      <c r="B306" s="3"/>
      <c r="C306" s="33"/>
      <c r="D306" s="16" t="s">
        <v>330</v>
      </c>
      <c r="E306" s="83"/>
    </row>
    <row r="307" spans="1:5" ht="12.75">
      <c r="A307" s="3"/>
      <c r="B307" s="3"/>
      <c r="C307" s="33"/>
      <c r="D307" s="16" t="s">
        <v>489</v>
      </c>
      <c r="E307" s="83"/>
    </row>
    <row r="308" spans="1:5" ht="12.75">
      <c r="A308" s="3"/>
      <c r="B308" s="3"/>
      <c r="C308" s="33"/>
      <c r="D308" s="16" t="s">
        <v>475</v>
      </c>
      <c r="E308" s="83"/>
    </row>
    <row r="309" spans="1:5" ht="12.75">
      <c r="A309" s="3"/>
      <c r="B309" s="3">
        <v>85503</v>
      </c>
      <c r="C309" s="33"/>
      <c r="D309" s="16" t="s">
        <v>454</v>
      </c>
      <c r="E309" s="83">
        <f>E310</f>
        <v>1150</v>
      </c>
    </row>
    <row r="310" spans="1:5" ht="12.75">
      <c r="A310" s="3"/>
      <c r="B310" s="3"/>
      <c r="C310" s="34" t="s">
        <v>210</v>
      </c>
      <c r="D310" s="13" t="s">
        <v>125</v>
      </c>
      <c r="E310" s="83">
        <v>1150</v>
      </c>
    </row>
    <row r="311" spans="1:5" ht="12.75">
      <c r="A311" s="3"/>
      <c r="B311" s="3"/>
      <c r="D311" s="13" t="s">
        <v>126</v>
      </c>
      <c r="E311" s="83"/>
    </row>
    <row r="312" spans="1:5" ht="12.75">
      <c r="A312" s="3"/>
      <c r="B312" s="3"/>
      <c r="D312" s="13" t="s">
        <v>127</v>
      </c>
      <c r="E312" s="83"/>
    </row>
    <row r="313" spans="1:5" s="71" customFormat="1" ht="12.75">
      <c r="A313" s="112"/>
      <c r="B313" s="112">
        <v>85513</v>
      </c>
      <c r="C313" s="111"/>
      <c r="D313" s="136" t="s">
        <v>479</v>
      </c>
      <c r="E313" s="81">
        <f>E318</f>
        <v>141184</v>
      </c>
    </row>
    <row r="314" spans="1:5" ht="12.75">
      <c r="A314" s="3"/>
      <c r="B314" s="3"/>
      <c r="C314" s="33"/>
      <c r="D314" s="16" t="s">
        <v>480</v>
      </c>
      <c r="E314" s="83"/>
    </row>
    <row r="315" spans="1:5" ht="12.75">
      <c r="A315" s="3"/>
      <c r="B315" s="3"/>
      <c r="C315" s="33"/>
      <c r="D315" s="16" t="s">
        <v>481</v>
      </c>
      <c r="E315" s="83"/>
    </row>
    <row r="316" spans="1:5" ht="12.75">
      <c r="A316" s="3"/>
      <c r="B316" s="3"/>
      <c r="C316" s="33"/>
      <c r="D316" s="16" t="s">
        <v>482</v>
      </c>
      <c r="E316" s="83"/>
    </row>
    <row r="317" spans="1:5" ht="12.75">
      <c r="A317" s="3"/>
      <c r="B317" s="3"/>
      <c r="C317" s="33"/>
      <c r="D317" s="16" t="s">
        <v>483</v>
      </c>
      <c r="E317" s="83"/>
    </row>
    <row r="318" spans="1:5" ht="12.75">
      <c r="A318" s="3"/>
      <c r="B318" s="3"/>
      <c r="C318" s="34" t="s">
        <v>210</v>
      </c>
      <c r="D318" s="13" t="s">
        <v>125</v>
      </c>
      <c r="E318" s="83">
        <v>141184</v>
      </c>
    </row>
    <row r="319" spans="1:5" ht="12.75">
      <c r="A319" s="3"/>
      <c r="B319" s="3"/>
      <c r="C319" s="33"/>
      <c r="D319" s="16" t="s">
        <v>126</v>
      </c>
      <c r="E319" s="83"/>
    </row>
    <row r="320" spans="1:5" ht="12.75">
      <c r="A320" s="3"/>
      <c r="B320" s="3"/>
      <c r="C320" s="33"/>
      <c r="D320" s="16" t="s">
        <v>127</v>
      </c>
      <c r="E320" s="83"/>
    </row>
    <row r="321" spans="1:5" s="71" customFormat="1" ht="12.75">
      <c r="A321" s="112"/>
      <c r="B321" s="112">
        <v>85516</v>
      </c>
      <c r="C321" s="111"/>
      <c r="D321" s="136" t="s">
        <v>502</v>
      </c>
      <c r="E321" s="81">
        <f>E322</f>
        <v>73000</v>
      </c>
    </row>
    <row r="322" spans="1:5" ht="12.75">
      <c r="A322" s="3"/>
      <c r="B322" s="3"/>
      <c r="C322" s="33" t="s">
        <v>360</v>
      </c>
      <c r="D322" s="16" t="s">
        <v>361</v>
      </c>
      <c r="E322" s="83">
        <v>73000</v>
      </c>
    </row>
    <row r="323" spans="1:5" ht="12.75">
      <c r="A323" s="3"/>
      <c r="B323" s="3"/>
      <c r="C323" s="33"/>
      <c r="D323" s="16" t="s">
        <v>362</v>
      </c>
      <c r="E323" s="83"/>
    </row>
    <row r="324" spans="1:5" ht="12.75">
      <c r="A324" s="21"/>
      <c r="B324" s="21"/>
      <c r="C324" s="38"/>
      <c r="D324" s="44" t="s">
        <v>363</v>
      </c>
      <c r="E324" s="84"/>
    </row>
    <row r="325" spans="1:5" ht="12.75">
      <c r="A325" s="3">
        <v>900</v>
      </c>
      <c r="B325" s="54"/>
      <c r="C325" s="53"/>
      <c r="D325" s="65" t="s">
        <v>315</v>
      </c>
      <c r="E325" s="132">
        <f>E353+E326+E331+E346+E356+E351+E360</f>
        <v>17591604</v>
      </c>
    </row>
    <row r="326" spans="1:5" s="71" customFormat="1" ht="12.75">
      <c r="A326" s="112"/>
      <c r="B326" s="112">
        <v>90002</v>
      </c>
      <c r="C326" s="111"/>
      <c r="D326" s="136" t="s">
        <v>399</v>
      </c>
      <c r="E326" s="81">
        <f>SUM(E327:E329)</f>
        <v>7604000</v>
      </c>
    </row>
    <row r="327" spans="1:5" ht="12.75">
      <c r="A327" s="3"/>
      <c r="B327" s="3"/>
      <c r="C327" s="42" t="s">
        <v>234</v>
      </c>
      <c r="D327" s="51" t="s">
        <v>282</v>
      </c>
      <c r="E327" s="83">
        <v>7600000</v>
      </c>
    </row>
    <row r="328" spans="1:5" ht="12.75">
      <c r="A328" s="3"/>
      <c r="B328" s="3"/>
      <c r="C328" s="33"/>
      <c r="D328" s="16" t="s">
        <v>283</v>
      </c>
      <c r="E328" s="83"/>
    </row>
    <row r="329" spans="1:5" ht="12.75">
      <c r="A329" s="3"/>
      <c r="B329" s="3"/>
      <c r="C329" s="33" t="s">
        <v>462</v>
      </c>
      <c r="D329" s="16" t="s">
        <v>463</v>
      </c>
      <c r="E329" s="83">
        <v>4000</v>
      </c>
    </row>
    <row r="330" spans="1:5" ht="12.75">
      <c r="A330" s="3"/>
      <c r="B330" s="3"/>
      <c r="C330" s="33"/>
      <c r="D330" s="16" t="s">
        <v>464</v>
      </c>
      <c r="E330" s="83"/>
    </row>
    <row r="331" spans="1:5" s="71" customFormat="1" ht="12.75">
      <c r="A331" s="112"/>
      <c r="B331" s="112">
        <v>90004</v>
      </c>
      <c r="C331" s="111"/>
      <c r="D331" s="136" t="s">
        <v>102</v>
      </c>
      <c r="E331" s="81">
        <f>SUM(E332:E342)</f>
        <v>9836372</v>
      </c>
    </row>
    <row r="332" spans="1:5" s="71" customFormat="1" ht="12.75">
      <c r="A332" s="112"/>
      <c r="B332" s="112"/>
      <c r="C332" s="33" t="s">
        <v>640</v>
      </c>
      <c r="D332" s="16" t="s">
        <v>641</v>
      </c>
      <c r="E332" s="81">
        <v>30217</v>
      </c>
    </row>
    <row r="333" spans="1:5" s="71" customFormat="1" ht="12.75">
      <c r="A333" s="112"/>
      <c r="B333" s="112"/>
      <c r="C333" s="33" t="s">
        <v>631</v>
      </c>
      <c r="D333" s="16" t="s">
        <v>632</v>
      </c>
      <c r="E333" s="81">
        <v>19845</v>
      </c>
    </row>
    <row r="334" spans="1:5" s="71" customFormat="1" ht="12.75">
      <c r="A334" s="112"/>
      <c r="B334" s="112"/>
      <c r="C334" s="111"/>
      <c r="D334" s="16" t="s">
        <v>633</v>
      </c>
      <c r="E334" s="81"/>
    </row>
    <row r="335" spans="1:5" s="71" customFormat="1" ht="12.75">
      <c r="A335" s="112"/>
      <c r="B335" s="112"/>
      <c r="C335" s="111"/>
      <c r="D335" s="16" t="s">
        <v>584</v>
      </c>
      <c r="E335" s="81"/>
    </row>
    <row r="336" spans="1:5" ht="12.75">
      <c r="A336" s="3"/>
      <c r="B336" s="3"/>
      <c r="C336" s="33" t="s">
        <v>503</v>
      </c>
      <c r="D336" s="16" t="s">
        <v>504</v>
      </c>
      <c r="E336" s="83">
        <v>8634979</v>
      </c>
    </row>
    <row r="337" spans="1:5" ht="12.75">
      <c r="A337" s="3"/>
      <c r="B337" s="3"/>
      <c r="C337" s="33"/>
      <c r="D337" s="16" t="s">
        <v>505</v>
      </c>
      <c r="E337" s="83"/>
    </row>
    <row r="338" spans="1:5" ht="12.75">
      <c r="A338" s="3"/>
      <c r="B338" s="3"/>
      <c r="C338" s="33"/>
      <c r="D338" s="16" t="s">
        <v>506</v>
      </c>
      <c r="E338" s="83"/>
    </row>
    <row r="339" spans="1:5" ht="12.75">
      <c r="A339" s="3"/>
      <c r="B339" s="3"/>
      <c r="C339" s="33"/>
      <c r="D339" s="16" t="s">
        <v>507</v>
      </c>
      <c r="E339" s="83"/>
    </row>
    <row r="340" spans="1:5" ht="12.75">
      <c r="A340" s="3"/>
      <c r="B340" s="3"/>
      <c r="C340" s="33"/>
      <c r="D340" s="16" t="s">
        <v>258</v>
      </c>
      <c r="E340" s="83"/>
    </row>
    <row r="341" spans="1:5" ht="12.75">
      <c r="A341" s="3"/>
      <c r="B341" s="3"/>
      <c r="C341" s="33" t="s">
        <v>508</v>
      </c>
      <c r="D341" s="16" t="s">
        <v>504</v>
      </c>
      <c r="E341" s="83">
        <v>1151331</v>
      </c>
    </row>
    <row r="342" spans="1:5" ht="12.75">
      <c r="A342" s="3"/>
      <c r="B342" s="3"/>
      <c r="C342" s="33"/>
      <c r="D342" s="16" t="s">
        <v>505</v>
      </c>
      <c r="E342" s="83"/>
    </row>
    <row r="343" spans="1:5" ht="12.75">
      <c r="A343" s="3"/>
      <c r="B343" s="3"/>
      <c r="C343" s="33"/>
      <c r="D343" s="16" t="s">
        <v>506</v>
      </c>
      <c r="E343" s="83"/>
    </row>
    <row r="344" spans="1:5" ht="12.75">
      <c r="A344" s="3"/>
      <c r="B344" s="3"/>
      <c r="C344" s="33"/>
      <c r="D344" s="16" t="s">
        <v>507</v>
      </c>
      <c r="E344" s="83"/>
    </row>
    <row r="345" spans="1:5" ht="12.75">
      <c r="A345" s="3"/>
      <c r="B345" s="3"/>
      <c r="C345" s="33"/>
      <c r="D345" s="16" t="s">
        <v>258</v>
      </c>
      <c r="E345" s="83"/>
    </row>
    <row r="346" spans="1:5" s="71" customFormat="1" ht="12.75">
      <c r="A346" s="112"/>
      <c r="B346" s="112">
        <v>90005</v>
      </c>
      <c r="C346" s="111"/>
      <c r="D346" s="136" t="s">
        <v>516</v>
      </c>
      <c r="E346" s="81">
        <f>SUM(E347:E348)</f>
        <v>39387</v>
      </c>
    </row>
    <row r="347" spans="1:5" s="71" customFormat="1" ht="12.75">
      <c r="A347" s="112"/>
      <c r="B347" s="112"/>
      <c r="C347" s="33" t="s">
        <v>196</v>
      </c>
      <c r="D347" s="16" t="s">
        <v>148</v>
      </c>
      <c r="E347" s="81">
        <v>1200</v>
      </c>
    </row>
    <row r="348" spans="1:5" ht="12.75">
      <c r="A348" s="3"/>
      <c r="B348" s="3"/>
      <c r="C348" s="33" t="s">
        <v>533</v>
      </c>
      <c r="D348" s="16" t="s">
        <v>534</v>
      </c>
      <c r="E348" s="83">
        <v>38187</v>
      </c>
    </row>
    <row r="349" spans="1:5" ht="12.75">
      <c r="A349" s="3"/>
      <c r="B349" s="3"/>
      <c r="C349" s="33"/>
      <c r="D349" s="16" t="s">
        <v>535</v>
      </c>
      <c r="E349" s="83"/>
    </row>
    <row r="350" spans="1:5" ht="12.75">
      <c r="A350" s="3"/>
      <c r="B350" s="3"/>
      <c r="C350" s="33"/>
      <c r="D350" s="16" t="s">
        <v>536</v>
      </c>
      <c r="E350" s="83"/>
    </row>
    <row r="351" spans="1:5" ht="12.75">
      <c r="A351" s="3"/>
      <c r="B351" s="3">
        <v>90015</v>
      </c>
      <c r="C351" s="33"/>
      <c r="D351" s="16" t="s">
        <v>639</v>
      </c>
      <c r="E351" s="83">
        <f>E352</f>
        <v>5901</v>
      </c>
    </row>
    <row r="352" spans="1:5" ht="12.75">
      <c r="A352" s="3"/>
      <c r="B352" s="3"/>
      <c r="C352" s="33" t="s">
        <v>640</v>
      </c>
      <c r="D352" s="16" t="s">
        <v>641</v>
      </c>
      <c r="E352" s="83">
        <v>5901</v>
      </c>
    </row>
    <row r="353" spans="1:5" s="71" customFormat="1" ht="12.75">
      <c r="A353" s="112"/>
      <c r="B353" s="112">
        <v>90019</v>
      </c>
      <c r="C353" s="111"/>
      <c r="D353" s="136" t="s">
        <v>340</v>
      </c>
      <c r="E353" s="81">
        <f>SUM(E355:E355)</f>
        <v>50000</v>
      </c>
    </row>
    <row r="354" spans="1:5" ht="12.75">
      <c r="A354" s="3"/>
      <c r="B354" s="3"/>
      <c r="C354" s="33"/>
      <c r="D354" s="16" t="s">
        <v>341</v>
      </c>
      <c r="E354" s="83"/>
    </row>
    <row r="355" spans="1:5" ht="12.75">
      <c r="A355" s="3"/>
      <c r="B355" s="3"/>
      <c r="C355" s="33" t="s">
        <v>280</v>
      </c>
      <c r="D355" s="16" t="s">
        <v>281</v>
      </c>
      <c r="E355" s="83">
        <v>50000</v>
      </c>
    </row>
    <row r="356" spans="1:5" ht="12.75">
      <c r="A356" s="3"/>
      <c r="B356" s="3">
        <v>90026</v>
      </c>
      <c r="C356" s="33"/>
      <c r="D356" s="16" t="s">
        <v>599</v>
      </c>
      <c r="E356" s="83">
        <f>E357</f>
        <v>23090</v>
      </c>
    </row>
    <row r="357" spans="1:5" ht="12.75">
      <c r="A357" s="3"/>
      <c r="B357" s="3"/>
      <c r="C357" s="33" t="s">
        <v>533</v>
      </c>
      <c r="D357" s="16" t="s">
        <v>534</v>
      </c>
      <c r="E357" s="83">
        <v>23090</v>
      </c>
    </row>
    <row r="358" spans="1:5" ht="12.75">
      <c r="A358" s="3"/>
      <c r="B358" s="3"/>
      <c r="C358" s="33"/>
      <c r="D358" s="16" t="s">
        <v>535</v>
      </c>
      <c r="E358" s="83"/>
    </row>
    <row r="359" spans="3:4" ht="13.5" customHeight="1">
      <c r="C359" s="33"/>
      <c r="D359" s="16" t="s">
        <v>536</v>
      </c>
    </row>
    <row r="360" spans="2:5" ht="13.5" customHeight="1">
      <c r="B360" s="6">
        <v>90095</v>
      </c>
      <c r="C360" s="33"/>
      <c r="D360" s="16" t="s">
        <v>595</v>
      </c>
      <c r="E360" s="82">
        <f>SUM(E361:E362)</f>
        <v>32854</v>
      </c>
    </row>
    <row r="361" spans="3:5" ht="13.5" customHeight="1">
      <c r="C361" s="33" t="s">
        <v>640</v>
      </c>
      <c r="D361" s="16" t="s">
        <v>641</v>
      </c>
      <c r="E361" s="82">
        <v>9877</v>
      </c>
    </row>
    <row r="362" spans="3:5" ht="13.5" customHeight="1">
      <c r="C362" s="33" t="s">
        <v>533</v>
      </c>
      <c r="D362" s="16" t="s">
        <v>534</v>
      </c>
      <c r="E362" s="82">
        <v>22977</v>
      </c>
    </row>
    <row r="363" spans="3:4" ht="13.5" customHeight="1">
      <c r="C363" s="33"/>
      <c r="D363" s="16" t="s">
        <v>642</v>
      </c>
    </row>
    <row r="364" spans="3:4" ht="13.5" customHeight="1">
      <c r="C364" s="33"/>
      <c r="D364" s="16" t="s">
        <v>538</v>
      </c>
    </row>
    <row r="365" spans="3:4" ht="13.5" customHeight="1">
      <c r="C365" s="33"/>
      <c r="D365" s="16"/>
    </row>
    <row r="366" spans="3:4" ht="13.5" customHeight="1">
      <c r="C366" s="33"/>
      <c r="D366" s="16"/>
    </row>
    <row r="367" spans="3:4" ht="13.5" customHeight="1">
      <c r="C367" s="33"/>
      <c r="D367" s="16"/>
    </row>
    <row r="368" spans="3:4" ht="13.5" customHeight="1">
      <c r="C368" s="33"/>
      <c r="D368" s="16"/>
    </row>
    <row r="369" spans="3:4" ht="13.5" customHeight="1">
      <c r="C369" s="33"/>
      <c r="D369" s="16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806"/>
  <sheetViews>
    <sheetView tabSelected="1" zoomScale="136" zoomScaleNormal="136" zoomScalePageLayoutView="0" workbookViewId="0" topLeftCell="A729">
      <selection activeCell="A65" sqref="A65:IV100"/>
    </sheetView>
  </sheetViews>
  <sheetFormatPr defaultColWidth="9.00390625" defaultRowHeight="12.75"/>
  <cols>
    <col min="1" max="1" width="4.25390625" style="37" customWidth="1"/>
    <col min="2" max="2" width="6.375" style="37" customWidth="1"/>
    <col min="3" max="3" width="6.00390625" style="6" customWidth="1"/>
    <col min="4" max="4" width="48.375" style="0" customWidth="1"/>
    <col min="5" max="5" width="21.875" style="92" customWidth="1"/>
  </cols>
  <sheetData>
    <row r="2" spans="1:5" ht="12.75">
      <c r="A2" s="27"/>
      <c r="B2" s="28"/>
      <c r="C2" s="23"/>
      <c r="D2" s="18"/>
      <c r="E2" s="91" t="s">
        <v>275</v>
      </c>
    </row>
    <row r="3" spans="1:5" ht="12.75">
      <c r="A3" s="29"/>
      <c r="B3" s="20"/>
      <c r="C3" s="3"/>
      <c r="D3" s="15"/>
      <c r="E3" s="74" t="s">
        <v>694</v>
      </c>
    </row>
    <row r="4" spans="1:6" ht="12.75">
      <c r="A4" s="29"/>
      <c r="B4" s="20"/>
      <c r="C4" s="3"/>
      <c r="D4" s="14" t="s">
        <v>34</v>
      </c>
      <c r="E4" s="74" t="s">
        <v>181</v>
      </c>
      <c r="F4" s="19"/>
    </row>
    <row r="5" spans="1:5" ht="12.75">
      <c r="A5" s="29"/>
      <c r="B5" s="20"/>
      <c r="C5" s="3"/>
      <c r="D5" s="3" t="s">
        <v>400</v>
      </c>
      <c r="E5" s="75" t="s">
        <v>695</v>
      </c>
    </row>
    <row r="6" spans="1:4" ht="12.75">
      <c r="A6" s="29"/>
      <c r="B6" s="20"/>
      <c r="C6" s="3"/>
      <c r="D6" s="3"/>
    </row>
    <row r="7" spans="1:5" ht="12.75">
      <c r="A7" s="30" t="s">
        <v>35</v>
      </c>
      <c r="B7" s="31" t="s">
        <v>36</v>
      </c>
      <c r="C7" s="1"/>
      <c r="D7" s="1" t="s">
        <v>40</v>
      </c>
      <c r="E7" s="93" t="s">
        <v>541</v>
      </c>
    </row>
    <row r="8" spans="1:5" ht="12.75">
      <c r="A8" s="25" t="s">
        <v>70</v>
      </c>
      <c r="B8" s="32"/>
      <c r="C8" s="14"/>
      <c r="D8" s="26" t="s">
        <v>38</v>
      </c>
      <c r="E8" s="95">
        <f>SUM(E9+E24)</f>
        <v>779146</v>
      </c>
    </row>
    <row r="9" spans="1:5" s="56" customFormat="1" ht="12.75">
      <c r="A9" s="113"/>
      <c r="B9" s="53" t="s">
        <v>71</v>
      </c>
      <c r="C9" s="54"/>
      <c r="D9" s="67" t="s">
        <v>39</v>
      </c>
      <c r="E9" s="97">
        <f>SUM(E10:E23)</f>
        <v>555956</v>
      </c>
    </row>
    <row r="10" spans="1:5" s="56" customFormat="1" ht="12.75">
      <c r="A10" s="113"/>
      <c r="B10" s="53"/>
      <c r="C10" s="3">
        <v>4170</v>
      </c>
      <c r="D10" s="15" t="s">
        <v>240</v>
      </c>
      <c r="E10" s="105">
        <v>1000</v>
      </c>
    </row>
    <row r="11" spans="1:5" s="56" customFormat="1" ht="12.75">
      <c r="A11" s="113"/>
      <c r="B11" s="53"/>
      <c r="C11" s="3">
        <v>4260</v>
      </c>
      <c r="D11" s="15" t="s">
        <v>53</v>
      </c>
      <c r="E11" s="105">
        <v>8000</v>
      </c>
    </row>
    <row r="12" spans="1:5" ht="12.75">
      <c r="A12" s="24"/>
      <c r="B12" s="33"/>
      <c r="C12" s="3">
        <v>4300</v>
      </c>
      <c r="D12" s="20" t="s">
        <v>55</v>
      </c>
      <c r="E12" s="92">
        <v>36500</v>
      </c>
    </row>
    <row r="13" spans="1:5" ht="12.75">
      <c r="A13" s="33"/>
      <c r="B13" s="33"/>
      <c r="C13" s="3">
        <v>4390</v>
      </c>
      <c r="D13" s="16" t="s">
        <v>284</v>
      </c>
      <c r="E13" s="92">
        <v>48400</v>
      </c>
    </row>
    <row r="14" spans="1:4" ht="12.75">
      <c r="A14" s="33"/>
      <c r="B14" s="33"/>
      <c r="C14" s="3"/>
      <c r="D14" s="16" t="s">
        <v>285</v>
      </c>
    </row>
    <row r="15" spans="1:5" ht="12.75">
      <c r="A15" s="33"/>
      <c r="B15" s="33"/>
      <c r="C15" s="3">
        <v>4430</v>
      </c>
      <c r="D15" s="47" t="s">
        <v>223</v>
      </c>
      <c r="E15" s="92">
        <v>10000</v>
      </c>
    </row>
    <row r="16" spans="1:5" ht="12.75">
      <c r="A16" s="33"/>
      <c r="B16" s="33"/>
      <c r="C16" s="3">
        <v>4500</v>
      </c>
      <c r="D16" s="47" t="s">
        <v>518</v>
      </c>
      <c r="E16" s="92">
        <v>36</v>
      </c>
    </row>
    <row r="17" spans="1:4" ht="12.75">
      <c r="A17" s="33"/>
      <c r="B17" s="33"/>
      <c r="C17" s="3"/>
      <c r="D17" s="47" t="s">
        <v>519</v>
      </c>
    </row>
    <row r="18" spans="1:5" ht="12" customHeight="1">
      <c r="A18" s="33"/>
      <c r="B18" s="33"/>
      <c r="C18" s="3">
        <v>4510</v>
      </c>
      <c r="D18" s="20" t="s">
        <v>249</v>
      </c>
      <c r="E18" s="92">
        <v>8000</v>
      </c>
    </row>
    <row r="19" spans="1:5" ht="12.75">
      <c r="A19" s="33"/>
      <c r="B19" s="33"/>
      <c r="C19" s="3">
        <v>4530</v>
      </c>
      <c r="D19" t="s">
        <v>270</v>
      </c>
      <c r="E19" s="92">
        <v>20000</v>
      </c>
    </row>
    <row r="20" spans="1:5" ht="12.75">
      <c r="A20" s="33"/>
      <c r="B20" s="33"/>
      <c r="C20" s="6">
        <v>4590</v>
      </c>
      <c r="D20" s="62" t="s">
        <v>317</v>
      </c>
      <c r="E20" s="92">
        <v>373500</v>
      </c>
    </row>
    <row r="21" spans="1:5" s="56" customFormat="1" ht="12.75">
      <c r="A21" s="33"/>
      <c r="B21" s="33"/>
      <c r="C21" s="6"/>
      <c r="D21" s="62" t="s">
        <v>288</v>
      </c>
      <c r="E21" s="92"/>
    </row>
    <row r="22" spans="1:5" s="56" customFormat="1" ht="12.75">
      <c r="A22" s="33"/>
      <c r="B22" s="33"/>
      <c r="C22" s="3">
        <v>4610</v>
      </c>
      <c r="D22" s="16" t="s">
        <v>290</v>
      </c>
      <c r="E22" s="92">
        <v>10520</v>
      </c>
    </row>
    <row r="23" spans="1:5" s="56" customFormat="1" ht="12.75">
      <c r="A23" s="33"/>
      <c r="B23" s="33"/>
      <c r="C23" s="6">
        <v>6060</v>
      </c>
      <c r="D23" t="s">
        <v>82</v>
      </c>
      <c r="E23" s="92">
        <v>40000</v>
      </c>
    </row>
    <row r="24" spans="1:5" s="56" customFormat="1" ht="12.75">
      <c r="A24" s="69"/>
      <c r="B24" s="53" t="s">
        <v>71</v>
      </c>
      <c r="C24" s="54"/>
      <c r="D24" s="67" t="s">
        <v>39</v>
      </c>
      <c r="E24" s="97">
        <f>SUM(E26:E29)</f>
        <v>223190</v>
      </c>
    </row>
    <row r="25" spans="1:5" s="56" customFormat="1" ht="12.75">
      <c r="A25" s="69"/>
      <c r="B25" s="53"/>
      <c r="C25" s="54"/>
      <c r="D25" s="67" t="s">
        <v>569</v>
      </c>
      <c r="E25" s="97"/>
    </row>
    <row r="26" spans="1:5" s="56" customFormat="1" ht="12.75">
      <c r="A26" s="69"/>
      <c r="B26" s="53"/>
      <c r="C26" s="3">
        <v>4210</v>
      </c>
      <c r="D26" s="15" t="s">
        <v>52</v>
      </c>
      <c r="E26" s="105"/>
    </row>
    <row r="27" spans="1:5" ht="12.75">
      <c r="A27" s="34"/>
      <c r="B27" s="33"/>
      <c r="C27" s="3">
        <v>4260</v>
      </c>
      <c r="D27" s="15" t="s">
        <v>53</v>
      </c>
      <c r="E27" s="92">
        <v>37000</v>
      </c>
    </row>
    <row r="28" spans="1:5" ht="12.75">
      <c r="A28" s="34"/>
      <c r="B28" s="20"/>
      <c r="C28" s="3">
        <v>4270</v>
      </c>
      <c r="D28" s="15" t="s">
        <v>287</v>
      </c>
      <c r="E28" s="92">
        <v>106270</v>
      </c>
    </row>
    <row r="29" spans="1:5" ht="12.75">
      <c r="A29" s="34"/>
      <c r="B29" s="20"/>
      <c r="C29" s="3">
        <v>4300</v>
      </c>
      <c r="D29" s="15" t="s">
        <v>55</v>
      </c>
      <c r="E29" s="92">
        <v>79920</v>
      </c>
    </row>
    <row r="30" spans="1:5" s="56" customFormat="1" ht="12.75">
      <c r="A30" s="69"/>
      <c r="B30" s="59" t="s">
        <v>567</v>
      </c>
      <c r="C30" s="54"/>
      <c r="D30" s="65" t="s">
        <v>568</v>
      </c>
      <c r="E30" s="97">
        <f>SUM(E31:E41)</f>
        <v>5355820</v>
      </c>
    </row>
    <row r="31" spans="1:5" ht="12.75">
      <c r="A31" s="34"/>
      <c r="B31" s="20"/>
      <c r="C31" s="3">
        <v>4210</v>
      </c>
      <c r="D31" s="15" t="s">
        <v>52</v>
      </c>
      <c r="E31" s="92">
        <v>2000</v>
      </c>
    </row>
    <row r="32" spans="1:5" ht="12.75">
      <c r="A32" s="34"/>
      <c r="B32" s="20"/>
      <c r="C32" s="3">
        <v>4260</v>
      </c>
      <c r="D32" s="15" t="s">
        <v>53</v>
      </c>
      <c r="E32" s="92">
        <v>1785968</v>
      </c>
    </row>
    <row r="33" spans="1:5" ht="12.75">
      <c r="A33" s="34"/>
      <c r="B33" s="20"/>
      <c r="C33" s="3">
        <v>4270</v>
      </c>
      <c r="D33" s="15" t="s">
        <v>287</v>
      </c>
      <c r="E33" s="92">
        <v>2525597</v>
      </c>
    </row>
    <row r="34" spans="1:5" ht="12.75">
      <c r="A34" s="34"/>
      <c r="B34" s="20"/>
      <c r="C34" s="3">
        <v>4300</v>
      </c>
      <c r="D34" s="15" t="s">
        <v>55</v>
      </c>
      <c r="E34" s="92">
        <v>991250</v>
      </c>
    </row>
    <row r="35" spans="1:5" ht="12.75">
      <c r="A35" s="34"/>
      <c r="B35" s="20"/>
      <c r="C35" s="3">
        <v>4390</v>
      </c>
      <c r="D35" s="16" t="s">
        <v>284</v>
      </c>
      <c r="E35" s="92">
        <v>28600</v>
      </c>
    </row>
    <row r="36" spans="1:4" ht="12.75">
      <c r="A36" s="34"/>
      <c r="B36" s="20"/>
      <c r="C36" s="3"/>
      <c r="D36" s="16" t="s">
        <v>285</v>
      </c>
    </row>
    <row r="37" spans="1:5" ht="12.75">
      <c r="A37" s="34"/>
      <c r="B37" s="20"/>
      <c r="C37" s="3">
        <v>4430</v>
      </c>
      <c r="D37" s="47" t="s">
        <v>223</v>
      </c>
      <c r="E37" s="92">
        <v>6000</v>
      </c>
    </row>
    <row r="38" spans="1:5" ht="12.75">
      <c r="A38" s="34"/>
      <c r="B38" s="20"/>
      <c r="C38" s="6">
        <v>4480</v>
      </c>
      <c r="D38" t="s">
        <v>68</v>
      </c>
      <c r="E38" s="92">
        <v>1350</v>
      </c>
    </row>
    <row r="39" spans="1:5" ht="12.75">
      <c r="A39" s="34"/>
      <c r="B39" s="20"/>
      <c r="C39" s="3">
        <v>4520</v>
      </c>
      <c r="D39" s="20" t="s">
        <v>490</v>
      </c>
      <c r="E39" s="92">
        <v>55</v>
      </c>
    </row>
    <row r="40" spans="1:4" ht="12.75">
      <c r="A40" s="34"/>
      <c r="B40" s="20"/>
      <c r="C40" s="3"/>
      <c r="D40" s="20" t="s">
        <v>258</v>
      </c>
    </row>
    <row r="41" spans="1:5" ht="12.75">
      <c r="A41" s="34"/>
      <c r="B41" s="20"/>
      <c r="C41" s="3">
        <v>4610</v>
      </c>
      <c r="D41" s="16" t="s">
        <v>290</v>
      </c>
      <c r="E41" s="92">
        <v>15000</v>
      </c>
    </row>
    <row r="42" spans="1:5" ht="12.75">
      <c r="A42" s="49" t="s">
        <v>159</v>
      </c>
      <c r="B42" s="40"/>
      <c r="C42" s="7"/>
      <c r="D42" s="5" t="s">
        <v>160</v>
      </c>
      <c r="E42" s="95">
        <f>E43</f>
        <v>64000</v>
      </c>
    </row>
    <row r="43" spans="1:5" ht="12.75">
      <c r="A43" s="29"/>
      <c r="B43" s="59" t="s">
        <v>217</v>
      </c>
      <c r="C43" s="57"/>
      <c r="D43" s="56" t="s">
        <v>218</v>
      </c>
      <c r="E43" s="97">
        <f>SUM(E44:E49)</f>
        <v>64000</v>
      </c>
    </row>
    <row r="44" spans="1:5" ht="12.75">
      <c r="A44" s="29"/>
      <c r="B44" s="20"/>
      <c r="C44" s="3">
        <v>3030</v>
      </c>
      <c r="D44" s="15" t="s">
        <v>62</v>
      </c>
      <c r="E44" s="92">
        <v>2000</v>
      </c>
    </row>
    <row r="45" spans="1:5" ht="12.75">
      <c r="A45" s="29"/>
      <c r="B45" s="20"/>
      <c r="C45" s="3">
        <v>4170</v>
      </c>
      <c r="D45" s="15" t="s">
        <v>240</v>
      </c>
      <c r="E45" s="92">
        <v>13000</v>
      </c>
    </row>
    <row r="46" spans="1:5" ht="12.75">
      <c r="A46" s="29"/>
      <c r="B46" s="20"/>
      <c r="C46" s="3">
        <v>4300</v>
      </c>
      <c r="D46" s="47" t="s">
        <v>55</v>
      </c>
      <c r="E46" s="92">
        <v>35000</v>
      </c>
    </row>
    <row r="47" spans="1:5" ht="12.75">
      <c r="A47" s="29"/>
      <c r="B47" s="20"/>
      <c r="C47" s="3">
        <v>4390</v>
      </c>
      <c r="D47" s="16" t="s">
        <v>284</v>
      </c>
      <c r="E47" s="92">
        <v>12000</v>
      </c>
    </row>
    <row r="48" spans="1:4" ht="12.75">
      <c r="A48" s="29"/>
      <c r="B48" s="20"/>
      <c r="C48" s="3"/>
      <c r="D48" s="16" t="s">
        <v>285</v>
      </c>
    </row>
    <row r="49" spans="1:5" ht="12.75">
      <c r="A49" s="20"/>
      <c r="B49" s="20"/>
      <c r="C49" s="3">
        <v>4430</v>
      </c>
      <c r="D49" s="47" t="s">
        <v>223</v>
      </c>
      <c r="E49" s="92">
        <v>2000</v>
      </c>
    </row>
    <row r="50" spans="1:4" ht="12.75">
      <c r="A50" s="20"/>
      <c r="B50" s="20"/>
      <c r="C50" s="3"/>
      <c r="D50" s="47"/>
    </row>
    <row r="51" spans="1:5" ht="12.75">
      <c r="A51" s="39" t="s">
        <v>138</v>
      </c>
      <c r="B51" s="39"/>
      <c r="C51" s="7"/>
      <c r="D51" s="5" t="s">
        <v>139</v>
      </c>
      <c r="E51" s="97">
        <f>E52</f>
        <v>146485</v>
      </c>
    </row>
    <row r="52" spans="1:5" ht="12.75">
      <c r="A52" s="34"/>
      <c r="B52" s="69" t="s">
        <v>134</v>
      </c>
      <c r="C52" s="57"/>
      <c r="D52" s="56" t="s">
        <v>143</v>
      </c>
      <c r="E52" s="97">
        <f>E53</f>
        <v>146485</v>
      </c>
    </row>
    <row r="53" spans="1:5" s="71" customFormat="1" ht="12.75">
      <c r="A53" s="121"/>
      <c r="B53" s="121"/>
      <c r="C53" s="72">
        <v>8550</v>
      </c>
      <c r="D53" s="71" t="s">
        <v>143</v>
      </c>
      <c r="E53" s="105">
        <v>146485</v>
      </c>
    </row>
    <row r="54" spans="1:4" ht="12.75">
      <c r="A54" s="20"/>
      <c r="B54" s="20"/>
      <c r="C54" s="3"/>
      <c r="D54" s="47"/>
    </row>
    <row r="55" spans="1:5" ht="12.75">
      <c r="A55" s="25" t="s">
        <v>76</v>
      </c>
      <c r="B55" s="32"/>
      <c r="C55" s="14"/>
      <c r="D55" s="41" t="s">
        <v>43</v>
      </c>
      <c r="E55" s="97">
        <f>E56</f>
        <v>75165</v>
      </c>
    </row>
    <row r="56" spans="1:5" ht="12.75">
      <c r="A56" s="60"/>
      <c r="B56" s="53" t="s">
        <v>303</v>
      </c>
      <c r="C56" s="54"/>
      <c r="D56" s="67" t="s">
        <v>299</v>
      </c>
      <c r="E56" s="97">
        <f>SUM(E57:E59)</f>
        <v>75165</v>
      </c>
    </row>
    <row r="57" spans="1:5" ht="12.75">
      <c r="A57" s="34"/>
      <c r="B57" s="34"/>
      <c r="C57" s="6">
        <v>4260</v>
      </c>
      <c r="D57" t="s">
        <v>53</v>
      </c>
      <c r="E57" s="92">
        <v>68000</v>
      </c>
    </row>
    <row r="58" spans="1:5" ht="12.75">
      <c r="A58" s="34"/>
      <c r="B58" s="34"/>
      <c r="C58" s="3">
        <v>4300</v>
      </c>
      <c r="D58" s="20" t="s">
        <v>55</v>
      </c>
      <c r="E58" s="92">
        <v>7000</v>
      </c>
    </row>
    <row r="59" spans="1:5" ht="12.75">
      <c r="A59" s="34"/>
      <c r="B59" s="34"/>
      <c r="C59" s="3">
        <v>4520</v>
      </c>
      <c r="D59" s="20" t="s">
        <v>490</v>
      </c>
      <c r="E59" s="92">
        <v>165</v>
      </c>
    </row>
    <row r="60" spans="1:4" ht="12.75">
      <c r="A60" s="34"/>
      <c r="B60" s="34"/>
      <c r="C60" s="3"/>
      <c r="D60" s="20" t="s">
        <v>258</v>
      </c>
    </row>
    <row r="61" spans="1:4" ht="12.75">
      <c r="A61" s="34"/>
      <c r="B61" s="34"/>
      <c r="C61" s="3"/>
      <c r="D61" s="20"/>
    </row>
    <row r="62" spans="1:4" ht="12.75">
      <c r="A62" s="34"/>
      <c r="B62" s="34"/>
      <c r="C62" s="3"/>
      <c r="D62" s="20"/>
    </row>
    <row r="63" spans="1:4" ht="12.75">
      <c r="A63" s="34"/>
      <c r="B63" s="34"/>
      <c r="C63" s="3"/>
      <c r="D63" s="20"/>
    </row>
    <row r="64" spans="1:4" ht="12.75">
      <c r="A64" s="38"/>
      <c r="B64" s="38"/>
      <c r="C64" s="21"/>
      <c r="D64" s="123"/>
    </row>
    <row r="65" spans="1:5" ht="12.75">
      <c r="A65" s="32"/>
      <c r="B65" s="32"/>
      <c r="C65" s="50"/>
      <c r="D65" s="12"/>
      <c r="E65" s="98"/>
    </row>
    <row r="66" spans="1:5" ht="12.75">
      <c r="A66" s="32"/>
      <c r="B66" s="32"/>
      <c r="C66" s="3"/>
      <c r="D66" s="20"/>
      <c r="E66" s="98"/>
    </row>
    <row r="67" spans="1:5" ht="12.75">
      <c r="A67" s="32"/>
      <c r="B67" s="32"/>
      <c r="C67" s="50"/>
      <c r="D67" s="12"/>
      <c r="E67" s="98"/>
    </row>
    <row r="68" spans="1:5" ht="12.75">
      <c r="A68" s="32"/>
      <c r="B68" s="32"/>
      <c r="C68" s="50"/>
      <c r="D68" s="12"/>
      <c r="E68" s="98"/>
    </row>
    <row r="69" spans="1:4" ht="12.75">
      <c r="A69" s="20"/>
      <c r="B69" s="20"/>
      <c r="C69" s="3"/>
      <c r="D69" s="16"/>
    </row>
    <row r="70" spans="1:10" ht="12.75">
      <c r="A70" s="35"/>
      <c r="B70" s="36"/>
      <c r="C70" s="23"/>
      <c r="D70" s="17" t="s">
        <v>34</v>
      </c>
      <c r="E70" s="91" t="s">
        <v>275</v>
      </c>
      <c r="F70" s="3"/>
      <c r="G70" s="3"/>
      <c r="H70" s="3"/>
      <c r="I70" s="15"/>
      <c r="J70" s="10"/>
    </row>
    <row r="71" spans="1:10" ht="12.75">
      <c r="A71" s="24"/>
      <c r="B71" s="33"/>
      <c r="C71" s="3"/>
      <c r="D71" s="15" t="s">
        <v>45</v>
      </c>
      <c r="E71" s="74" t="s">
        <v>694</v>
      </c>
      <c r="F71" s="3"/>
      <c r="G71" s="3"/>
      <c r="H71" s="3"/>
      <c r="I71" s="15"/>
      <c r="J71" s="10"/>
    </row>
    <row r="72" spans="1:10" ht="12.75">
      <c r="A72" s="24"/>
      <c r="B72" s="33"/>
      <c r="C72" s="3"/>
      <c r="D72" s="15"/>
      <c r="E72" s="74" t="s">
        <v>181</v>
      </c>
      <c r="F72" s="3"/>
      <c r="G72" s="3"/>
      <c r="H72" s="3"/>
      <c r="I72" s="15"/>
      <c r="J72" s="10"/>
    </row>
    <row r="73" spans="1:10" ht="12.75">
      <c r="A73" s="24"/>
      <c r="B73" s="33"/>
      <c r="C73" s="3"/>
      <c r="D73" s="15"/>
      <c r="E73" s="75" t="s">
        <v>695</v>
      </c>
      <c r="F73" s="3"/>
      <c r="G73" s="3"/>
      <c r="H73" s="3"/>
      <c r="I73" s="15"/>
      <c r="J73" s="10"/>
    </row>
    <row r="74" spans="1:10" ht="12.75">
      <c r="A74" s="30" t="s">
        <v>35</v>
      </c>
      <c r="B74" s="31" t="s">
        <v>36</v>
      </c>
      <c r="C74" s="1"/>
      <c r="D74" s="1" t="s">
        <v>37</v>
      </c>
      <c r="E74" s="93" t="s">
        <v>541</v>
      </c>
      <c r="F74" s="3"/>
      <c r="G74" s="3"/>
      <c r="H74" s="3"/>
      <c r="I74" s="3"/>
      <c r="J74" s="11"/>
    </row>
    <row r="75" spans="1:10" ht="12.75">
      <c r="A75" s="25" t="s">
        <v>73</v>
      </c>
      <c r="B75" s="32"/>
      <c r="C75" s="14"/>
      <c r="D75" s="41" t="s">
        <v>84</v>
      </c>
      <c r="E75" s="95">
        <f>SUM(+E76+E83+E128+E105+E115)</f>
        <v>11085810.98</v>
      </c>
      <c r="F75" s="15"/>
      <c r="G75" s="15"/>
      <c r="H75" s="15"/>
      <c r="I75" s="15"/>
      <c r="J75" s="10"/>
    </row>
    <row r="76" spans="1:10" ht="12.75">
      <c r="A76" s="24"/>
      <c r="B76" s="53" t="s">
        <v>77</v>
      </c>
      <c r="C76" s="54"/>
      <c r="D76" s="67" t="s">
        <v>269</v>
      </c>
      <c r="E76" s="97">
        <f>SUM(E77:E82)</f>
        <v>545000</v>
      </c>
      <c r="F76" s="15"/>
      <c r="G76" s="15"/>
      <c r="H76" s="15"/>
      <c r="I76" s="15"/>
      <c r="J76" s="10"/>
    </row>
    <row r="77" spans="1:10" ht="12.75">
      <c r="A77" s="24"/>
      <c r="B77" s="33"/>
      <c r="C77" s="3">
        <v>3030</v>
      </c>
      <c r="D77" s="15" t="s">
        <v>62</v>
      </c>
      <c r="E77" s="92">
        <v>520000</v>
      </c>
      <c r="F77" s="15"/>
      <c r="G77" s="15"/>
      <c r="H77" s="15"/>
      <c r="I77" s="15"/>
      <c r="J77" s="10"/>
    </row>
    <row r="78" spans="1:10" ht="12.75">
      <c r="A78" s="24"/>
      <c r="B78" s="33"/>
      <c r="C78" s="3">
        <v>4210</v>
      </c>
      <c r="D78" s="15" t="s">
        <v>52</v>
      </c>
      <c r="E78" s="92">
        <v>5000</v>
      </c>
      <c r="F78" s="15"/>
      <c r="G78" s="15"/>
      <c r="H78" s="15"/>
      <c r="I78" s="15"/>
      <c r="J78" s="10"/>
    </row>
    <row r="79" spans="1:10" ht="12.75">
      <c r="A79" s="24"/>
      <c r="B79" s="33"/>
      <c r="C79" s="3">
        <v>4220</v>
      </c>
      <c r="D79" s="47" t="s">
        <v>61</v>
      </c>
      <c r="E79" s="92">
        <v>1000</v>
      </c>
      <c r="F79" s="15"/>
      <c r="G79" s="15"/>
      <c r="H79" s="15"/>
      <c r="I79" s="15"/>
      <c r="J79" s="10"/>
    </row>
    <row r="80" spans="1:10" ht="12.75">
      <c r="A80" s="24"/>
      <c r="B80" s="33"/>
      <c r="C80" s="6">
        <v>4270</v>
      </c>
      <c r="D80" t="s">
        <v>54</v>
      </c>
      <c r="E80" s="92">
        <v>2000</v>
      </c>
      <c r="F80" s="15"/>
      <c r="G80" s="15"/>
      <c r="H80" s="15"/>
      <c r="I80" s="15"/>
      <c r="J80" s="10"/>
    </row>
    <row r="81" spans="1:10" ht="12.75">
      <c r="A81" s="24"/>
      <c r="B81" s="33"/>
      <c r="C81" s="3">
        <v>4300</v>
      </c>
      <c r="D81" s="15" t="s">
        <v>55</v>
      </c>
      <c r="E81" s="92">
        <v>16000</v>
      </c>
      <c r="F81" s="15"/>
      <c r="G81" s="15"/>
      <c r="H81" s="15"/>
      <c r="I81" s="15"/>
      <c r="J81" s="10"/>
    </row>
    <row r="82" spans="1:10" ht="12.75">
      <c r="A82" s="24"/>
      <c r="B82" s="33"/>
      <c r="C82" s="6">
        <v>4360</v>
      </c>
      <c r="D82" t="s">
        <v>332</v>
      </c>
      <c r="E82" s="92">
        <v>1000</v>
      </c>
      <c r="F82" s="15"/>
      <c r="G82" s="15"/>
      <c r="H82" s="15"/>
      <c r="I82" s="15"/>
      <c r="J82" s="10"/>
    </row>
    <row r="83" spans="1:10" ht="12.75">
      <c r="A83" s="24"/>
      <c r="B83" s="53" t="s">
        <v>78</v>
      </c>
      <c r="C83" s="54"/>
      <c r="D83" s="67" t="s">
        <v>79</v>
      </c>
      <c r="E83" s="97">
        <f>SUM(E84:E104)</f>
        <v>10235286.98</v>
      </c>
      <c r="F83" s="15"/>
      <c r="G83" s="15"/>
      <c r="H83" s="15"/>
      <c r="I83" s="15"/>
      <c r="J83" s="10"/>
    </row>
    <row r="84" spans="1:10" ht="12.75">
      <c r="A84" s="24"/>
      <c r="B84" s="33"/>
      <c r="C84" s="6">
        <v>3020</v>
      </c>
      <c r="D84" t="s">
        <v>450</v>
      </c>
      <c r="E84" s="92">
        <v>145000</v>
      </c>
      <c r="F84" s="15"/>
      <c r="G84" s="15"/>
      <c r="H84" s="15"/>
      <c r="I84" s="15"/>
      <c r="J84" s="10"/>
    </row>
    <row r="85" spans="1:10" ht="12.75">
      <c r="A85" s="24"/>
      <c r="B85" s="33"/>
      <c r="C85" s="6">
        <v>4010</v>
      </c>
      <c r="D85" t="s">
        <v>47</v>
      </c>
      <c r="E85" s="92">
        <v>6676817</v>
      </c>
      <c r="F85" s="15"/>
      <c r="G85" s="15"/>
      <c r="H85" s="15"/>
      <c r="I85" s="15"/>
      <c r="J85" s="10"/>
    </row>
    <row r="86" spans="1:10" ht="12.75">
      <c r="A86" s="24"/>
      <c r="B86" s="33"/>
      <c r="C86" s="6">
        <v>4040</v>
      </c>
      <c r="D86" t="s">
        <v>48</v>
      </c>
      <c r="E86" s="92">
        <v>450014</v>
      </c>
      <c r="F86" s="15"/>
      <c r="G86" s="15"/>
      <c r="H86" s="15"/>
      <c r="I86" s="15"/>
      <c r="J86" s="10"/>
    </row>
    <row r="87" spans="1:10" ht="12.75">
      <c r="A87" s="24"/>
      <c r="B87" s="33"/>
      <c r="C87" s="6">
        <v>4110</v>
      </c>
      <c r="D87" t="s">
        <v>49</v>
      </c>
      <c r="E87" s="92">
        <v>1113721</v>
      </c>
      <c r="F87" s="15"/>
      <c r="G87" s="15"/>
      <c r="H87" s="15"/>
      <c r="I87" s="15"/>
      <c r="J87" s="10"/>
    </row>
    <row r="88" spans="1:10" ht="12.75">
      <c r="A88" s="24"/>
      <c r="B88" s="33"/>
      <c r="C88" s="6">
        <v>4120</v>
      </c>
      <c r="D88" t="s">
        <v>514</v>
      </c>
      <c r="E88" s="92">
        <v>159903</v>
      </c>
      <c r="F88" s="15"/>
      <c r="G88" s="15"/>
      <c r="H88" s="15"/>
      <c r="I88" s="15"/>
      <c r="J88" s="10"/>
    </row>
    <row r="89" spans="1:10" ht="12.75">
      <c r="A89" s="24"/>
      <c r="B89" s="33"/>
      <c r="C89" s="3">
        <v>4170</v>
      </c>
      <c r="D89" s="15" t="s">
        <v>240</v>
      </c>
      <c r="E89" s="92">
        <v>75000</v>
      </c>
      <c r="F89" s="15"/>
      <c r="G89" s="15"/>
      <c r="H89" s="15"/>
      <c r="I89" s="15"/>
      <c r="J89" s="10"/>
    </row>
    <row r="90" spans="1:10" ht="12.75">
      <c r="A90" s="24"/>
      <c r="B90" s="33"/>
      <c r="C90" s="6">
        <v>4210</v>
      </c>
      <c r="D90" t="s">
        <v>52</v>
      </c>
      <c r="E90" s="92">
        <v>131000</v>
      </c>
      <c r="F90" s="15"/>
      <c r="G90" s="15"/>
      <c r="H90" s="15"/>
      <c r="I90" s="15"/>
      <c r="J90" s="10"/>
    </row>
    <row r="91" spans="1:10" ht="12.75">
      <c r="A91" s="24"/>
      <c r="B91" s="33"/>
      <c r="C91" s="3">
        <v>4220</v>
      </c>
      <c r="D91" s="47" t="s">
        <v>61</v>
      </c>
      <c r="E91" s="92">
        <v>10000</v>
      </c>
      <c r="F91" s="15"/>
      <c r="G91" s="15"/>
      <c r="H91" s="15"/>
      <c r="I91" s="15"/>
      <c r="J91" s="10"/>
    </row>
    <row r="92" spans="1:10" ht="12.75">
      <c r="A92" s="24"/>
      <c r="B92" s="33"/>
      <c r="C92" s="6">
        <v>4260</v>
      </c>
      <c r="D92" t="s">
        <v>53</v>
      </c>
      <c r="E92" s="92">
        <v>290000</v>
      </c>
      <c r="F92" s="15"/>
      <c r="G92" s="15"/>
      <c r="H92" s="15"/>
      <c r="I92" s="15"/>
      <c r="J92" s="10"/>
    </row>
    <row r="93" spans="1:10" ht="12.75">
      <c r="A93" s="29"/>
      <c r="B93" s="20"/>
      <c r="C93" s="6">
        <v>4270</v>
      </c>
      <c r="D93" t="s">
        <v>54</v>
      </c>
      <c r="E93" s="92">
        <v>68000</v>
      </c>
      <c r="F93" s="15"/>
      <c r="G93" s="15"/>
      <c r="H93" s="15"/>
      <c r="I93" s="15"/>
      <c r="J93" s="10"/>
    </row>
    <row r="94" spans="1:5" ht="12.75">
      <c r="A94" s="29"/>
      <c r="B94" s="20"/>
      <c r="C94" s="6">
        <v>4280</v>
      </c>
      <c r="D94" t="s">
        <v>262</v>
      </c>
      <c r="E94" s="92">
        <v>6000</v>
      </c>
    </row>
    <row r="95" spans="1:5" ht="12.75">
      <c r="A95" s="29"/>
      <c r="B95" s="33"/>
      <c r="C95" s="6">
        <v>4300</v>
      </c>
      <c r="D95" t="s">
        <v>55</v>
      </c>
      <c r="E95" s="92">
        <v>431011.98</v>
      </c>
    </row>
    <row r="96" spans="1:5" ht="12.75">
      <c r="A96" s="20"/>
      <c r="B96" s="33"/>
      <c r="C96" s="6">
        <v>4360</v>
      </c>
      <c r="D96" t="s">
        <v>332</v>
      </c>
      <c r="E96" s="92">
        <v>76000</v>
      </c>
    </row>
    <row r="97" spans="1:5" ht="12.75">
      <c r="A97" s="33"/>
      <c r="B97" s="33"/>
      <c r="C97" s="6">
        <v>4410</v>
      </c>
      <c r="D97" t="s">
        <v>56</v>
      </c>
      <c r="E97" s="92">
        <v>28000</v>
      </c>
    </row>
    <row r="98" spans="1:5" ht="12.75">
      <c r="A98" s="33"/>
      <c r="B98" s="33"/>
      <c r="C98" s="6">
        <v>4420</v>
      </c>
      <c r="D98" t="s">
        <v>80</v>
      </c>
      <c r="E98" s="92">
        <v>5000</v>
      </c>
    </row>
    <row r="99" spans="1:5" ht="12.75">
      <c r="A99" s="24"/>
      <c r="B99" s="33"/>
      <c r="C99" s="6">
        <v>4430</v>
      </c>
      <c r="D99" t="s">
        <v>57</v>
      </c>
      <c r="E99" s="92">
        <v>90000</v>
      </c>
    </row>
    <row r="100" spans="1:5" ht="12.75">
      <c r="A100" s="24"/>
      <c r="B100" s="33"/>
      <c r="C100" s="6">
        <v>4440</v>
      </c>
      <c r="D100" t="s">
        <v>81</v>
      </c>
      <c r="E100" s="92">
        <v>174889</v>
      </c>
    </row>
    <row r="101" spans="1:5" ht="12.75">
      <c r="A101" s="24"/>
      <c r="B101" s="33"/>
      <c r="C101" s="6">
        <v>4530</v>
      </c>
      <c r="D101" t="s">
        <v>270</v>
      </c>
      <c r="E101" s="92">
        <v>5000</v>
      </c>
    </row>
    <row r="102" spans="1:5" ht="12.75">
      <c r="A102" s="24"/>
      <c r="B102" s="33"/>
      <c r="C102" s="6">
        <v>4700</v>
      </c>
      <c r="D102" t="s">
        <v>428</v>
      </c>
      <c r="E102" s="92">
        <v>15000</v>
      </c>
    </row>
    <row r="103" spans="1:5" ht="12.75">
      <c r="A103" s="24"/>
      <c r="B103" s="33"/>
      <c r="C103" s="6">
        <v>4710</v>
      </c>
      <c r="D103" t="s">
        <v>501</v>
      </c>
      <c r="E103" s="92">
        <v>19931</v>
      </c>
    </row>
    <row r="104" spans="1:5" ht="12.75">
      <c r="A104" s="24"/>
      <c r="B104" s="33"/>
      <c r="C104" s="6">
        <v>6060</v>
      </c>
      <c r="D104" t="s">
        <v>82</v>
      </c>
      <c r="E104" s="92">
        <v>265000</v>
      </c>
    </row>
    <row r="105" spans="1:5" ht="12.75">
      <c r="A105" s="24"/>
      <c r="B105" s="53" t="s">
        <v>78</v>
      </c>
      <c r="C105" s="54"/>
      <c r="D105" s="67" t="s">
        <v>79</v>
      </c>
      <c r="E105" s="97">
        <f>SUM(E107:E114)</f>
        <v>248129</v>
      </c>
    </row>
    <row r="106" spans="1:4" ht="12.75">
      <c r="A106" s="24"/>
      <c r="B106" s="33"/>
      <c r="D106" s="129" t="s">
        <v>570</v>
      </c>
    </row>
    <row r="107" spans="1:5" ht="12.75">
      <c r="A107" s="24"/>
      <c r="B107" s="33"/>
      <c r="C107" s="6">
        <v>3020</v>
      </c>
      <c r="D107" t="s">
        <v>450</v>
      </c>
      <c r="E107" s="92">
        <v>2000</v>
      </c>
    </row>
    <row r="108" spans="1:6" ht="12.75">
      <c r="A108" s="24"/>
      <c r="B108" s="33"/>
      <c r="C108" s="6">
        <v>4010</v>
      </c>
      <c r="D108" t="s">
        <v>47</v>
      </c>
      <c r="E108" s="92">
        <v>183512</v>
      </c>
      <c r="F108" s="37"/>
    </row>
    <row r="109" spans="1:5" ht="12.75">
      <c r="A109" s="24"/>
      <c r="B109" s="33"/>
      <c r="C109" s="6">
        <v>4040</v>
      </c>
      <c r="D109" t="s">
        <v>48</v>
      </c>
      <c r="E109" s="92">
        <v>15395</v>
      </c>
    </row>
    <row r="110" spans="1:5" ht="12.75">
      <c r="A110" s="24"/>
      <c r="B110" s="33"/>
      <c r="C110" s="6">
        <v>4110</v>
      </c>
      <c r="D110" t="s">
        <v>49</v>
      </c>
      <c r="E110" s="92">
        <v>31133</v>
      </c>
    </row>
    <row r="111" spans="1:5" ht="12.75">
      <c r="A111" s="24"/>
      <c r="B111" s="33"/>
      <c r="C111" s="6">
        <v>4120</v>
      </c>
      <c r="D111" t="s">
        <v>514</v>
      </c>
      <c r="E111" s="92">
        <v>4437</v>
      </c>
    </row>
    <row r="112" spans="1:5" ht="12.75">
      <c r="A112" s="24"/>
      <c r="B112" s="33"/>
      <c r="C112" s="6">
        <v>4440</v>
      </c>
      <c r="D112" t="s">
        <v>81</v>
      </c>
      <c r="E112" s="92">
        <v>6652</v>
      </c>
    </row>
    <row r="113" spans="1:5" ht="12.75">
      <c r="A113" s="24"/>
      <c r="B113" s="33"/>
      <c r="C113" s="6">
        <v>4700</v>
      </c>
      <c r="D113" t="s">
        <v>428</v>
      </c>
      <c r="E113" s="92">
        <v>2000</v>
      </c>
    </row>
    <row r="114" spans="1:5" ht="12.75">
      <c r="A114" s="24"/>
      <c r="B114" s="33"/>
      <c r="C114" s="6">
        <v>4710</v>
      </c>
      <c r="D114" t="s">
        <v>501</v>
      </c>
      <c r="E114" s="92">
        <v>3000</v>
      </c>
    </row>
    <row r="115" spans="1:5" ht="12.75">
      <c r="A115" s="24"/>
      <c r="B115" s="53" t="s">
        <v>78</v>
      </c>
      <c r="C115" s="54"/>
      <c r="D115" s="67" t="s">
        <v>79</v>
      </c>
      <c r="E115" s="97">
        <f>SUM(E117:E120)</f>
        <v>6495</v>
      </c>
    </row>
    <row r="116" spans="1:4" ht="12.75">
      <c r="A116" s="24"/>
      <c r="B116" s="33"/>
      <c r="D116" s="129" t="s">
        <v>576</v>
      </c>
    </row>
    <row r="117" spans="1:5" ht="12.75">
      <c r="A117" s="24"/>
      <c r="B117" s="33"/>
      <c r="C117" s="6">
        <v>4010</v>
      </c>
      <c r="D117" t="s">
        <v>47</v>
      </c>
      <c r="E117" s="92">
        <v>5400</v>
      </c>
    </row>
    <row r="118" spans="1:5" ht="12.75">
      <c r="A118" s="24"/>
      <c r="B118" s="33"/>
      <c r="C118" s="6">
        <v>4110</v>
      </c>
      <c r="D118" t="s">
        <v>49</v>
      </c>
      <c r="E118" s="92">
        <v>929</v>
      </c>
    </row>
    <row r="119" spans="1:5" ht="12.75">
      <c r="A119" s="24"/>
      <c r="B119" s="33"/>
      <c r="C119" s="6">
        <v>4120</v>
      </c>
      <c r="D119" t="s">
        <v>514</v>
      </c>
      <c r="E119" s="92">
        <v>97</v>
      </c>
    </row>
    <row r="120" spans="1:5" ht="12.75">
      <c r="A120" s="24"/>
      <c r="B120" s="33"/>
      <c r="C120" s="6">
        <v>4710</v>
      </c>
      <c r="D120" t="s">
        <v>501</v>
      </c>
      <c r="E120" s="92">
        <v>69</v>
      </c>
    </row>
    <row r="121" spans="1:5" ht="12.75">
      <c r="A121" s="24"/>
      <c r="B121" s="53" t="s">
        <v>78</v>
      </c>
      <c r="C121" s="54"/>
      <c r="D121" s="67" t="s">
        <v>79</v>
      </c>
      <c r="E121" s="97">
        <f>SUM(E123:E127)</f>
        <v>199600</v>
      </c>
    </row>
    <row r="122" spans="1:4" ht="12.75">
      <c r="A122" s="24"/>
      <c r="B122" s="33"/>
      <c r="D122" s="129" t="s">
        <v>614</v>
      </c>
    </row>
    <row r="123" spans="1:5" ht="12.75">
      <c r="A123" s="24"/>
      <c r="B123" s="33"/>
      <c r="C123" s="6">
        <v>4217</v>
      </c>
      <c r="D123" t="s">
        <v>52</v>
      </c>
      <c r="E123" s="92">
        <v>96900</v>
      </c>
    </row>
    <row r="124" spans="1:5" ht="12.75">
      <c r="A124" s="24"/>
      <c r="B124" s="33"/>
      <c r="C124" s="6">
        <v>4307</v>
      </c>
      <c r="D124" t="s">
        <v>155</v>
      </c>
      <c r="E124" s="92">
        <v>27500</v>
      </c>
    </row>
    <row r="125" spans="1:5" ht="12.75">
      <c r="A125" s="24"/>
      <c r="B125" s="33"/>
      <c r="C125" s="6">
        <v>4367</v>
      </c>
      <c r="D125" t="s">
        <v>332</v>
      </c>
      <c r="E125" s="92">
        <v>2000</v>
      </c>
    </row>
    <row r="126" spans="1:5" ht="12.75">
      <c r="A126" s="24"/>
      <c r="B126" s="33"/>
      <c r="C126" s="6">
        <v>4707</v>
      </c>
      <c r="D126" t="s">
        <v>428</v>
      </c>
      <c r="E126" s="92">
        <v>18000</v>
      </c>
    </row>
    <row r="127" spans="1:5" ht="12.75">
      <c r="A127" s="24"/>
      <c r="B127" s="33"/>
      <c r="C127" s="6">
        <v>6067</v>
      </c>
      <c r="D127" t="s">
        <v>82</v>
      </c>
      <c r="E127" s="92">
        <v>55200</v>
      </c>
    </row>
    <row r="128" spans="1:5" ht="12.75">
      <c r="A128" s="24"/>
      <c r="B128" s="53" t="s">
        <v>83</v>
      </c>
      <c r="C128" s="57"/>
      <c r="D128" s="56" t="s">
        <v>1</v>
      </c>
      <c r="E128" s="97">
        <f>SUM(E129:E136)</f>
        <v>50900</v>
      </c>
    </row>
    <row r="129" spans="1:5" ht="12.75">
      <c r="A129" s="24"/>
      <c r="B129" s="33"/>
      <c r="C129" s="6">
        <v>2900</v>
      </c>
      <c r="D129" t="s">
        <v>469</v>
      </c>
      <c r="E129" s="92">
        <v>1000</v>
      </c>
    </row>
    <row r="130" spans="1:4" ht="12.75">
      <c r="A130" s="24"/>
      <c r="B130" s="33"/>
      <c r="D130" t="s">
        <v>470</v>
      </c>
    </row>
    <row r="131" spans="1:4" ht="12.75">
      <c r="A131" s="24"/>
      <c r="B131" s="33"/>
      <c r="D131" t="s">
        <v>471</v>
      </c>
    </row>
    <row r="132" spans="1:4" ht="12.75">
      <c r="A132" s="24"/>
      <c r="B132" s="33"/>
      <c r="D132" t="s">
        <v>472</v>
      </c>
    </row>
    <row r="133" spans="1:5" ht="12.75">
      <c r="A133" s="24"/>
      <c r="B133" s="33"/>
      <c r="C133" s="3">
        <v>3030</v>
      </c>
      <c r="D133" s="15" t="s">
        <v>62</v>
      </c>
      <c r="E133" s="92">
        <v>36100</v>
      </c>
    </row>
    <row r="134" spans="1:5" ht="12.75">
      <c r="A134" s="24"/>
      <c r="B134" s="33"/>
      <c r="C134" s="6">
        <v>4210</v>
      </c>
      <c r="D134" t="s">
        <v>52</v>
      </c>
      <c r="E134" s="92">
        <v>5300</v>
      </c>
    </row>
    <row r="135" spans="1:5" ht="12.75">
      <c r="A135" s="24"/>
      <c r="B135" s="33"/>
      <c r="C135" s="6">
        <v>4220</v>
      </c>
      <c r="D135" s="2" t="s">
        <v>61</v>
      </c>
      <c r="E135" s="92">
        <v>3500</v>
      </c>
    </row>
    <row r="136" spans="1:5" ht="12.75">
      <c r="A136" s="24"/>
      <c r="B136" s="33"/>
      <c r="C136" s="6">
        <v>4300</v>
      </c>
      <c r="D136" t="s">
        <v>155</v>
      </c>
      <c r="E136" s="92">
        <v>5000</v>
      </c>
    </row>
    <row r="137" spans="1:5" ht="12.75">
      <c r="A137" s="25" t="s">
        <v>73</v>
      </c>
      <c r="B137" s="32"/>
      <c r="C137" s="14"/>
      <c r="D137" s="41" t="s">
        <v>244</v>
      </c>
      <c r="E137" s="95">
        <f>E138+E146</f>
        <v>349380.25</v>
      </c>
    </row>
    <row r="138" spans="1:5" ht="12.75">
      <c r="A138" s="24"/>
      <c r="B138" s="53" t="s">
        <v>85</v>
      </c>
      <c r="C138" s="54"/>
      <c r="D138" s="67" t="s">
        <v>124</v>
      </c>
      <c r="E138" s="97">
        <f>SUM(E139:E145)</f>
        <v>338250</v>
      </c>
    </row>
    <row r="139" spans="1:5" ht="12.75">
      <c r="A139" s="24"/>
      <c r="B139" s="33"/>
      <c r="C139" s="6">
        <v>4010</v>
      </c>
      <c r="D139" t="s">
        <v>47</v>
      </c>
      <c r="E139" s="92">
        <v>199316.56</v>
      </c>
    </row>
    <row r="140" spans="1:5" ht="12.75">
      <c r="A140" s="33"/>
      <c r="B140" s="33"/>
      <c r="C140" s="6">
        <v>4040</v>
      </c>
      <c r="D140" t="s">
        <v>48</v>
      </c>
      <c r="E140" s="92">
        <v>30351.44</v>
      </c>
    </row>
    <row r="141" spans="1:5" ht="12.75">
      <c r="A141" s="33"/>
      <c r="B141" s="33"/>
      <c r="C141" s="6">
        <v>4110</v>
      </c>
      <c r="D141" t="s">
        <v>49</v>
      </c>
      <c r="E141" s="92">
        <v>39732</v>
      </c>
    </row>
    <row r="142" spans="1:5" ht="12.75">
      <c r="A142" s="33"/>
      <c r="B142" s="33"/>
      <c r="C142" s="6">
        <v>4120</v>
      </c>
      <c r="D142" t="s">
        <v>514</v>
      </c>
      <c r="E142" s="92">
        <v>5661</v>
      </c>
    </row>
    <row r="143" spans="1:5" ht="12.75">
      <c r="A143" s="33"/>
      <c r="B143" s="33"/>
      <c r="C143" s="6">
        <v>4300</v>
      </c>
      <c r="D143" t="s">
        <v>155</v>
      </c>
      <c r="E143" s="92">
        <v>45000</v>
      </c>
    </row>
    <row r="144" spans="1:5" ht="12.75">
      <c r="A144" s="33"/>
      <c r="B144" s="33"/>
      <c r="C144" s="6">
        <v>4440</v>
      </c>
      <c r="D144" t="s">
        <v>81</v>
      </c>
      <c r="E144" s="92">
        <v>17739</v>
      </c>
    </row>
    <row r="145" spans="1:5" ht="12.75">
      <c r="A145" s="33"/>
      <c r="B145" s="33"/>
      <c r="C145" s="6">
        <v>4710</v>
      </c>
      <c r="D145" t="s">
        <v>501</v>
      </c>
      <c r="E145" s="92">
        <v>450</v>
      </c>
    </row>
    <row r="146" spans="1:5" ht="12.75">
      <c r="A146" s="33"/>
      <c r="B146" s="53" t="s">
        <v>85</v>
      </c>
      <c r="C146" s="54"/>
      <c r="D146" s="67" t="s">
        <v>626</v>
      </c>
      <c r="E146" s="97">
        <f>SUM(E147:E155)</f>
        <v>11130.25</v>
      </c>
    </row>
    <row r="147" spans="1:5" ht="12.75">
      <c r="A147" s="33"/>
      <c r="B147" s="33"/>
      <c r="C147" s="6">
        <v>4010</v>
      </c>
      <c r="D147" t="s">
        <v>47</v>
      </c>
      <c r="E147" s="92">
        <v>0</v>
      </c>
    </row>
    <row r="148" spans="1:5" ht="12.75">
      <c r="A148" s="33"/>
      <c r="B148" s="33"/>
      <c r="C148" s="6">
        <v>4110</v>
      </c>
      <c r="D148" t="s">
        <v>49</v>
      </c>
      <c r="E148" s="92">
        <v>0</v>
      </c>
    </row>
    <row r="149" spans="1:5" ht="12.75">
      <c r="A149" s="33"/>
      <c r="B149" s="33"/>
      <c r="C149" s="6">
        <v>4120</v>
      </c>
      <c r="D149" t="s">
        <v>514</v>
      </c>
      <c r="E149" s="92">
        <v>0</v>
      </c>
    </row>
    <row r="150" spans="1:5" ht="12.75">
      <c r="A150" s="33"/>
      <c r="B150" s="33"/>
      <c r="C150" s="6">
        <v>4300</v>
      </c>
      <c r="D150" t="s">
        <v>155</v>
      </c>
      <c r="E150" s="92">
        <v>0</v>
      </c>
    </row>
    <row r="151" spans="1:5" ht="12.75">
      <c r="A151" s="33"/>
      <c r="B151" s="33"/>
      <c r="C151" s="6">
        <v>4307</v>
      </c>
      <c r="D151" s="115" t="s">
        <v>666</v>
      </c>
      <c r="E151" s="92">
        <v>838.5</v>
      </c>
    </row>
    <row r="152" spans="1:5" ht="12.75">
      <c r="A152" s="33"/>
      <c r="B152" s="33"/>
      <c r="C152" s="6">
        <v>4740</v>
      </c>
      <c r="D152" s="115" t="s">
        <v>675</v>
      </c>
      <c r="E152" s="92">
        <v>8767</v>
      </c>
    </row>
    <row r="153" spans="1:4" ht="12.75">
      <c r="A153" s="33"/>
      <c r="B153" s="33"/>
      <c r="D153" s="115" t="s">
        <v>674</v>
      </c>
    </row>
    <row r="154" spans="1:5" ht="12.75">
      <c r="A154" s="33"/>
      <c r="B154" s="33"/>
      <c r="C154" s="6">
        <v>4850</v>
      </c>
      <c r="D154" s="115" t="s">
        <v>677</v>
      </c>
      <c r="E154" s="92">
        <v>1524.75</v>
      </c>
    </row>
    <row r="155" spans="1:4" ht="12.75">
      <c r="A155" s="33"/>
      <c r="B155" s="33"/>
      <c r="D155" s="115" t="s">
        <v>676</v>
      </c>
    </row>
    <row r="156" spans="1:5" ht="12.75">
      <c r="A156" s="25" t="s">
        <v>74</v>
      </c>
      <c r="B156" s="32"/>
      <c r="C156" s="14"/>
      <c r="D156" s="41" t="s">
        <v>98</v>
      </c>
      <c r="E156" s="97">
        <f>E157+E167</f>
        <v>310643</v>
      </c>
    </row>
    <row r="157" spans="1:5" ht="12.75">
      <c r="A157" s="68"/>
      <c r="B157" s="53" t="s">
        <v>344</v>
      </c>
      <c r="C157" s="54"/>
      <c r="D157" s="67" t="s">
        <v>345</v>
      </c>
      <c r="E157" s="97">
        <f>SUM(E158:E166)</f>
        <v>295100</v>
      </c>
    </row>
    <row r="158" spans="1:5" ht="12.75">
      <c r="A158" s="60"/>
      <c r="B158" s="60"/>
      <c r="C158" s="6">
        <v>3020</v>
      </c>
      <c r="D158" t="s">
        <v>450</v>
      </c>
      <c r="E158" s="92">
        <v>3000</v>
      </c>
    </row>
    <row r="159" spans="1:5" ht="12.75">
      <c r="A159" s="33"/>
      <c r="B159" s="33"/>
      <c r="C159" s="6">
        <v>4010</v>
      </c>
      <c r="D159" t="s">
        <v>47</v>
      </c>
      <c r="E159" s="92">
        <v>211093</v>
      </c>
    </row>
    <row r="160" spans="1:5" ht="12.75">
      <c r="A160" s="33"/>
      <c r="B160" s="33"/>
      <c r="C160" s="6">
        <v>4040</v>
      </c>
      <c r="D160" t="s">
        <v>48</v>
      </c>
      <c r="E160" s="92">
        <v>16438</v>
      </c>
    </row>
    <row r="161" spans="1:5" ht="12.75">
      <c r="A161" s="33"/>
      <c r="B161" s="33"/>
      <c r="C161" s="6">
        <v>4110</v>
      </c>
      <c r="D161" t="s">
        <v>49</v>
      </c>
      <c r="E161" s="92">
        <v>36545</v>
      </c>
    </row>
    <row r="162" spans="1:5" ht="12.75">
      <c r="A162" s="33"/>
      <c r="B162" s="33"/>
      <c r="C162" s="6">
        <v>4120</v>
      </c>
      <c r="D162" t="s">
        <v>514</v>
      </c>
      <c r="E162" s="92">
        <v>5209</v>
      </c>
    </row>
    <row r="163" spans="1:5" ht="12.75">
      <c r="A163" s="33"/>
      <c r="B163" s="33"/>
      <c r="C163" s="6">
        <v>4260</v>
      </c>
      <c r="D163" t="s">
        <v>53</v>
      </c>
      <c r="E163" s="92">
        <v>4000</v>
      </c>
    </row>
    <row r="164" spans="1:5" ht="12.75">
      <c r="A164" s="33"/>
      <c r="B164" s="33"/>
      <c r="C164" s="6">
        <v>4300</v>
      </c>
      <c r="D164" t="s">
        <v>155</v>
      </c>
      <c r="E164" s="92">
        <v>10000</v>
      </c>
    </row>
    <row r="165" spans="1:5" ht="12.75">
      <c r="A165" s="33"/>
      <c r="B165" s="33"/>
      <c r="C165" s="6">
        <v>4440</v>
      </c>
      <c r="D165" t="s">
        <v>81</v>
      </c>
      <c r="E165" s="92">
        <v>8315</v>
      </c>
    </row>
    <row r="166" spans="1:5" ht="12.75">
      <c r="A166" s="33"/>
      <c r="B166" s="33"/>
      <c r="C166" s="6">
        <v>4710</v>
      </c>
      <c r="D166" t="s">
        <v>501</v>
      </c>
      <c r="E166" s="92">
        <v>500</v>
      </c>
    </row>
    <row r="167" spans="1:5" ht="12.75">
      <c r="A167" s="33"/>
      <c r="B167" s="59" t="s">
        <v>515</v>
      </c>
      <c r="C167" s="57"/>
      <c r="D167" s="56" t="s">
        <v>516</v>
      </c>
      <c r="E167" s="97">
        <f>SUM(E168:E171)</f>
        <v>15543</v>
      </c>
    </row>
    <row r="168" spans="1:5" ht="12.75">
      <c r="A168" s="33"/>
      <c r="B168" s="33"/>
      <c r="C168" s="6">
        <v>4010</v>
      </c>
      <c r="D168" t="s">
        <v>47</v>
      </c>
      <c r="E168" s="92">
        <v>12980</v>
      </c>
    </row>
    <row r="169" spans="1:5" ht="12.75">
      <c r="A169" s="33"/>
      <c r="B169" s="33"/>
      <c r="C169" s="6">
        <v>4110</v>
      </c>
      <c r="D169" t="s">
        <v>49</v>
      </c>
      <c r="E169" s="92">
        <v>2232</v>
      </c>
    </row>
    <row r="170" spans="1:5" ht="12.75">
      <c r="A170" s="33"/>
      <c r="B170" s="33"/>
      <c r="C170" s="6">
        <v>4120</v>
      </c>
      <c r="D170" t="s">
        <v>514</v>
      </c>
      <c r="E170" s="92">
        <v>194</v>
      </c>
    </row>
    <row r="171" spans="1:5" ht="12.75">
      <c r="A171" s="33"/>
      <c r="B171" s="33"/>
      <c r="C171" s="6">
        <v>4710</v>
      </c>
      <c r="D171" t="s">
        <v>501</v>
      </c>
      <c r="E171" s="92">
        <v>137</v>
      </c>
    </row>
    <row r="172" spans="1:5" ht="13.5" customHeight="1">
      <c r="A172" s="32" t="s">
        <v>94</v>
      </c>
      <c r="B172" s="32"/>
      <c r="C172" s="7"/>
      <c r="D172" s="5" t="s">
        <v>167</v>
      </c>
      <c r="E172" s="95">
        <f>SUM(E174)</f>
        <v>5294</v>
      </c>
    </row>
    <row r="173" spans="1:5" ht="12.75">
      <c r="A173" s="32"/>
      <c r="B173" s="32"/>
      <c r="C173" s="7"/>
      <c r="D173" s="5" t="s">
        <v>168</v>
      </c>
      <c r="E173" s="95"/>
    </row>
    <row r="174" spans="1:5" ht="12.75">
      <c r="A174" s="33"/>
      <c r="B174" s="53" t="s">
        <v>95</v>
      </c>
      <c r="C174" s="57"/>
      <c r="D174" s="56" t="s">
        <v>96</v>
      </c>
      <c r="E174" s="97">
        <f>SUM(E176:E179)</f>
        <v>5294</v>
      </c>
    </row>
    <row r="175" spans="1:4" ht="12.75">
      <c r="A175" s="33"/>
      <c r="B175" s="33"/>
      <c r="D175" s="56" t="s">
        <v>97</v>
      </c>
    </row>
    <row r="176" spans="1:5" ht="12.75">
      <c r="A176" s="33"/>
      <c r="B176" s="33"/>
      <c r="C176" s="6">
        <v>4110</v>
      </c>
      <c r="D176" t="s">
        <v>49</v>
      </c>
      <c r="E176" s="92">
        <v>705</v>
      </c>
    </row>
    <row r="177" spans="1:5" ht="12.75">
      <c r="A177" s="33"/>
      <c r="B177" s="33"/>
      <c r="C177" s="6">
        <v>4120</v>
      </c>
      <c r="D177" t="s">
        <v>514</v>
      </c>
      <c r="E177" s="92">
        <v>101</v>
      </c>
    </row>
    <row r="178" spans="1:5" ht="12.75">
      <c r="A178" s="33"/>
      <c r="B178" s="33"/>
      <c r="C178" s="6">
        <v>4170</v>
      </c>
      <c r="D178" s="47" t="s">
        <v>240</v>
      </c>
      <c r="E178" s="92">
        <v>4100</v>
      </c>
    </row>
    <row r="179" spans="1:5" ht="12.75">
      <c r="A179" s="33"/>
      <c r="B179" s="33"/>
      <c r="C179" s="6">
        <v>4210</v>
      </c>
      <c r="D179" s="2" t="s">
        <v>52</v>
      </c>
      <c r="E179" s="92">
        <v>388</v>
      </c>
    </row>
    <row r="180" spans="1:4" ht="12.75">
      <c r="A180" s="33"/>
      <c r="B180" s="33"/>
      <c r="D180" s="2"/>
    </row>
    <row r="181" spans="1:4" ht="12.75">
      <c r="A181" s="33"/>
      <c r="B181" s="33"/>
      <c r="D181" s="2"/>
    </row>
    <row r="182" spans="1:4" ht="12.75">
      <c r="A182" s="33"/>
      <c r="B182" s="33"/>
      <c r="D182" s="2"/>
    </row>
    <row r="183" spans="1:4" ht="12.75">
      <c r="A183" s="33"/>
      <c r="B183" s="33"/>
      <c r="D183" s="2"/>
    </row>
    <row r="184" spans="1:4" ht="12.75">
      <c r="A184" s="33"/>
      <c r="B184" s="33"/>
      <c r="D184" s="2"/>
    </row>
    <row r="185" spans="1:5" ht="12.75">
      <c r="A185" s="35"/>
      <c r="B185" s="36"/>
      <c r="C185" s="23"/>
      <c r="D185" s="17" t="s">
        <v>34</v>
      </c>
      <c r="E185" s="91" t="s">
        <v>275</v>
      </c>
    </row>
    <row r="186" spans="1:5" ht="12.75">
      <c r="A186" s="24"/>
      <c r="B186" s="33"/>
      <c r="C186" s="3"/>
      <c r="D186" s="15" t="s">
        <v>509</v>
      </c>
      <c r="E186" s="74" t="s">
        <v>694</v>
      </c>
    </row>
    <row r="187" spans="1:5" ht="12.75">
      <c r="A187" s="24"/>
      <c r="B187" s="33"/>
      <c r="C187" s="3"/>
      <c r="D187" s="15"/>
      <c r="E187" s="74" t="s">
        <v>181</v>
      </c>
    </row>
    <row r="188" spans="1:5" ht="12.75">
      <c r="A188" s="24"/>
      <c r="B188" s="33"/>
      <c r="C188" s="3"/>
      <c r="D188" s="15"/>
      <c r="E188" s="75" t="s">
        <v>695</v>
      </c>
    </row>
    <row r="189" spans="1:5" ht="12.75">
      <c r="A189" s="30" t="s">
        <v>35</v>
      </c>
      <c r="B189" s="31" t="s">
        <v>36</v>
      </c>
      <c r="C189" s="1"/>
      <c r="D189" s="1" t="s">
        <v>37</v>
      </c>
      <c r="E189" s="93" t="s">
        <v>541</v>
      </c>
    </row>
    <row r="190" spans="1:5" ht="12.75">
      <c r="A190" s="32" t="s">
        <v>89</v>
      </c>
      <c r="B190" s="32"/>
      <c r="C190" s="7"/>
      <c r="D190" s="5" t="s">
        <v>401</v>
      </c>
      <c r="E190" s="95">
        <f>SUM(E195+E203+E210+E206+E191)</f>
        <v>158850</v>
      </c>
    </row>
    <row r="191" spans="1:5" ht="12.75">
      <c r="A191" s="32"/>
      <c r="B191" s="32" t="s">
        <v>571</v>
      </c>
      <c r="C191" s="7"/>
      <c r="D191" s="5" t="s">
        <v>572</v>
      </c>
      <c r="E191" s="95">
        <f>SUM(E192:E193)</f>
        <v>29000</v>
      </c>
    </row>
    <row r="192" spans="1:5" s="71" customFormat="1" ht="12.75">
      <c r="A192" s="111"/>
      <c r="B192" s="111"/>
      <c r="C192" s="72">
        <v>2300</v>
      </c>
      <c r="D192" t="s">
        <v>573</v>
      </c>
      <c r="E192" s="105">
        <v>9000</v>
      </c>
    </row>
    <row r="193" spans="1:5" s="71" customFormat="1" ht="12.75">
      <c r="A193" s="111"/>
      <c r="B193" s="111"/>
      <c r="C193" s="72">
        <v>6170</v>
      </c>
      <c r="D193" t="s">
        <v>580</v>
      </c>
      <c r="E193" s="105">
        <v>20000</v>
      </c>
    </row>
    <row r="194" spans="1:5" s="71" customFormat="1" ht="12.75">
      <c r="A194" s="111"/>
      <c r="B194" s="111"/>
      <c r="C194" s="72"/>
      <c r="D194" t="s">
        <v>581</v>
      </c>
      <c r="E194" s="105"/>
    </row>
    <row r="195" spans="1:5" ht="12.75">
      <c r="A195" s="33"/>
      <c r="B195" s="53" t="s">
        <v>90</v>
      </c>
      <c r="C195" s="57"/>
      <c r="D195" s="56" t="s">
        <v>41</v>
      </c>
      <c r="E195" s="97">
        <f>SUM(E196:E202)</f>
        <v>113450</v>
      </c>
    </row>
    <row r="196" spans="1:5" ht="12.75">
      <c r="A196" s="33"/>
      <c r="B196" s="33"/>
      <c r="C196" s="6">
        <v>2820</v>
      </c>
      <c r="D196" s="2" t="s">
        <v>402</v>
      </c>
      <c r="E196" s="92">
        <v>45000</v>
      </c>
    </row>
    <row r="197" spans="1:4" ht="12.75">
      <c r="A197" s="33"/>
      <c r="B197" s="33"/>
      <c r="D197" s="2" t="s">
        <v>403</v>
      </c>
    </row>
    <row r="198" spans="1:5" ht="12.75">
      <c r="A198" s="33"/>
      <c r="B198" s="33"/>
      <c r="C198" s="3">
        <v>3030</v>
      </c>
      <c r="D198" s="15" t="s">
        <v>62</v>
      </c>
      <c r="E198" s="92">
        <v>56100</v>
      </c>
    </row>
    <row r="199" spans="1:5" ht="12.75">
      <c r="A199" s="33"/>
      <c r="B199" s="33"/>
      <c r="C199" s="6">
        <v>4110</v>
      </c>
      <c r="D199" t="s">
        <v>49</v>
      </c>
      <c r="E199" s="92">
        <v>1700</v>
      </c>
    </row>
    <row r="200" spans="1:5" ht="12.75">
      <c r="A200" s="33"/>
      <c r="B200" s="33"/>
      <c r="C200" s="6">
        <v>4120</v>
      </c>
      <c r="D200" t="s">
        <v>514</v>
      </c>
      <c r="E200" s="92">
        <v>250</v>
      </c>
    </row>
    <row r="201" spans="1:5" ht="12.75">
      <c r="A201" s="33"/>
      <c r="B201" s="33"/>
      <c r="C201" s="3">
        <v>4170</v>
      </c>
      <c r="D201" s="15" t="s">
        <v>240</v>
      </c>
      <c r="E201" s="92">
        <v>9000</v>
      </c>
    </row>
    <row r="202" spans="1:5" ht="12.75">
      <c r="A202" s="33"/>
      <c r="B202" s="33"/>
      <c r="C202" s="6">
        <v>4430</v>
      </c>
      <c r="D202" t="s">
        <v>57</v>
      </c>
      <c r="E202" s="92">
        <v>1400</v>
      </c>
    </row>
    <row r="203" spans="1:5" ht="12.75">
      <c r="A203" s="33"/>
      <c r="B203" s="53" t="s">
        <v>92</v>
      </c>
      <c r="C203" s="57"/>
      <c r="D203" s="56" t="s">
        <v>93</v>
      </c>
      <c r="E203" s="97">
        <f>SUM(E204:E205)</f>
        <v>2000</v>
      </c>
    </row>
    <row r="204" spans="1:5" ht="12.75">
      <c r="A204" s="33"/>
      <c r="B204" s="33"/>
      <c r="C204" s="6">
        <v>4210</v>
      </c>
      <c r="D204" s="2" t="s">
        <v>52</v>
      </c>
      <c r="E204" s="92">
        <v>1000</v>
      </c>
    </row>
    <row r="205" spans="1:5" ht="12.75">
      <c r="A205" s="33"/>
      <c r="B205" s="33"/>
      <c r="C205" s="6">
        <v>4300</v>
      </c>
      <c r="D205" s="2" t="s">
        <v>55</v>
      </c>
      <c r="E205" s="92">
        <v>1000</v>
      </c>
    </row>
    <row r="206" spans="1:5" ht="12.75">
      <c r="A206" s="33"/>
      <c r="B206" s="53" t="s">
        <v>358</v>
      </c>
      <c r="C206" s="57"/>
      <c r="D206" s="56" t="s">
        <v>359</v>
      </c>
      <c r="E206" s="97">
        <f>SUM(E207:E209)</f>
        <v>4800</v>
      </c>
    </row>
    <row r="207" spans="1:5" ht="12.75">
      <c r="A207" s="33"/>
      <c r="B207" s="33"/>
      <c r="C207" s="6">
        <v>4210</v>
      </c>
      <c r="D207" s="2" t="s">
        <v>52</v>
      </c>
      <c r="E207" s="92">
        <v>3000</v>
      </c>
    </row>
    <row r="208" spans="1:5" ht="12.75">
      <c r="A208" s="33"/>
      <c r="B208" s="33"/>
      <c r="C208" s="6">
        <v>4300</v>
      </c>
      <c r="D208" s="2" t="s">
        <v>55</v>
      </c>
      <c r="E208" s="92">
        <v>1000</v>
      </c>
    </row>
    <row r="209" spans="1:5" ht="12.75">
      <c r="A209" s="33"/>
      <c r="B209" s="33"/>
      <c r="C209" s="6">
        <v>4360</v>
      </c>
      <c r="D209" t="s">
        <v>332</v>
      </c>
      <c r="E209" s="92">
        <v>800</v>
      </c>
    </row>
    <row r="210" spans="1:5" ht="12.75">
      <c r="A210" s="33"/>
      <c r="B210" s="53" t="s">
        <v>91</v>
      </c>
      <c r="C210" s="57"/>
      <c r="D210" s="56" t="s">
        <v>1</v>
      </c>
      <c r="E210" s="97">
        <f>SUM(E211:E215)</f>
        <v>9600</v>
      </c>
    </row>
    <row r="211" spans="1:5" ht="12.75">
      <c r="A211" s="33"/>
      <c r="B211" s="33"/>
      <c r="C211" s="6">
        <v>4190</v>
      </c>
      <c r="D211" t="s">
        <v>429</v>
      </c>
      <c r="E211" s="92">
        <v>3400</v>
      </c>
    </row>
    <row r="212" spans="1:5" ht="12.75">
      <c r="A212" s="33"/>
      <c r="B212" s="33"/>
      <c r="C212" s="6">
        <v>4210</v>
      </c>
      <c r="D212" s="2" t="s">
        <v>52</v>
      </c>
      <c r="E212" s="92">
        <v>1300</v>
      </c>
    </row>
    <row r="213" spans="1:5" ht="12.75">
      <c r="A213" s="33"/>
      <c r="B213" s="33"/>
      <c r="C213" s="6">
        <v>4260</v>
      </c>
      <c r="D213" t="s">
        <v>53</v>
      </c>
      <c r="E213" s="92">
        <v>1100</v>
      </c>
    </row>
    <row r="214" spans="1:5" ht="12.75">
      <c r="A214" s="33"/>
      <c r="B214" s="33"/>
      <c r="C214" s="6">
        <v>4270</v>
      </c>
      <c r="D214" t="s">
        <v>54</v>
      </c>
      <c r="E214" s="92">
        <v>500</v>
      </c>
    </row>
    <row r="215" spans="1:5" ht="12.75">
      <c r="A215" s="33"/>
      <c r="B215" s="33"/>
      <c r="C215" s="6">
        <v>4300</v>
      </c>
      <c r="D215" s="2" t="s">
        <v>55</v>
      </c>
      <c r="E215" s="92">
        <v>3300</v>
      </c>
    </row>
    <row r="216" spans="1:4" ht="12.75">
      <c r="A216" s="33"/>
      <c r="B216" s="33"/>
      <c r="D216" s="2"/>
    </row>
    <row r="217" spans="1:5" s="56" customFormat="1" ht="12.75">
      <c r="A217" s="53" t="s">
        <v>215</v>
      </c>
      <c r="B217" s="53"/>
      <c r="C217" s="57"/>
      <c r="D217" s="56" t="s">
        <v>211</v>
      </c>
      <c r="E217" s="97">
        <f>E218</f>
        <v>17000</v>
      </c>
    </row>
    <row r="218" spans="1:5" ht="12.75">
      <c r="A218" s="33"/>
      <c r="B218" s="33" t="s">
        <v>257</v>
      </c>
      <c r="D218" s="2" t="s">
        <v>595</v>
      </c>
      <c r="E218" s="92">
        <f>SUM(E219:E220)</f>
        <v>17000</v>
      </c>
    </row>
    <row r="219" spans="1:5" ht="12.75">
      <c r="A219" s="33"/>
      <c r="B219" s="33"/>
      <c r="C219" s="6">
        <v>4210</v>
      </c>
      <c r="D219" s="2" t="s">
        <v>52</v>
      </c>
      <c r="E219" s="92">
        <v>15500</v>
      </c>
    </row>
    <row r="220" spans="1:5" ht="12.75">
      <c r="A220" s="33"/>
      <c r="B220" s="33"/>
      <c r="C220" s="6">
        <v>4220</v>
      </c>
      <c r="D220" s="2" t="s">
        <v>61</v>
      </c>
      <c r="E220" s="92">
        <v>1500</v>
      </c>
    </row>
    <row r="221" spans="1:4" ht="12.75">
      <c r="A221" s="33"/>
      <c r="B221" s="33"/>
      <c r="D221" s="2"/>
    </row>
    <row r="222" spans="1:4" ht="12.75">
      <c r="A222" s="33"/>
      <c r="B222" s="33"/>
      <c r="D222" s="2"/>
    </row>
    <row r="223" spans="1:4" ht="12.75">
      <c r="A223" s="33"/>
      <c r="B223" s="33"/>
      <c r="D223" s="2"/>
    </row>
    <row r="224" spans="1:4" ht="12.75">
      <c r="A224" s="33"/>
      <c r="B224" s="33"/>
      <c r="D224" s="2"/>
    </row>
    <row r="225" spans="1:4" ht="12.75">
      <c r="A225" s="33"/>
      <c r="B225" s="33"/>
      <c r="C225" s="3"/>
      <c r="D225" s="47"/>
    </row>
    <row r="226" spans="1:4" ht="12.75">
      <c r="A226" s="33"/>
      <c r="B226" s="33"/>
      <c r="C226" s="3"/>
      <c r="D226" s="47"/>
    </row>
    <row r="227" spans="1:4" ht="12.75">
      <c r="A227" s="33"/>
      <c r="B227" s="33"/>
      <c r="C227" s="3"/>
      <c r="D227" s="47"/>
    </row>
    <row r="228" spans="1:5" ht="12.75">
      <c r="A228" s="35"/>
      <c r="B228" s="36"/>
      <c r="C228" s="23"/>
      <c r="D228" s="17" t="s">
        <v>34</v>
      </c>
      <c r="E228" s="91" t="s">
        <v>275</v>
      </c>
    </row>
    <row r="229" spans="1:5" ht="12.75">
      <c r="A229" s="24"/>
      <c r="B229" s="33"/>
      <c r="C229" s="3"/>
      <c r="D229" s="3" t="s">
        <v>404</v>
      </c>
      <c r="E229" s="74" t="s">
        <v>694</v>
      </c>
    </row>
    <row r="230" spans="1:5" ht="12.75">
      <c r="A230" s="24"/>
      <c r="B230" s="33"/>
      <c r="C230" s="3"/>
      <c r="D230" s="15"/>
      <c r="E230" s="74" t="s">
        <v>181</v>
      </c>
    </row>
    <row r="231" spans="1:5" s="58" customFormat="1" ht="12.75">
      <c r="A231" s="24"/>
      <c r="B231" s="33"/>
      <c r="C231" s="3"/>
      <c r="D231" s="15"/>
      <c r="E231" s="75" t="s">
        <v>695</v>
      </c>
    </row>
    <row r="232" spans="1:5" ht="12.75">
      <c r="A232" s="30" t="s">
        <v>35</v>
      </c>
      <c r="B232" s="31" t="s">
        <v>36</v>
      </c>
      <c r="C232" s="1"/>
      <c r="D232" s="1" t="s">
        <v>37</v>
      </c>
      <c r="E232" s="93" t="s">
        <v>542</v>
      </c>
    </row>
    <row r="233" spans="1:5" ht="12.75">
      <c r="A233" s="53" t="s">
        <v>371</v>
      </c>
      <c r="B233" s="53"/>
      <c r="C233" s="57"/>
      <c r="D233" s="55" t="s">
        <v>372</v>
      </c>
      <c r="E233" s="99">
        <f>E234</f>
        <v>341871</v>
      </c>
    </row>
    <row r="234" spans="1:5" ht="12.75">
      <c r="A234" s="33"/>
      <c r="B234" s="53" t="s">
        <v>373</v>
      </c>
      <c r="C234" s="57"/>
      <c r="D234" s="55" t="s">
        <v>374</v>
      </c>
      <c r="E234" s="99">
        <f>SUM(E235:E243)</f>
        <v>341871</v>
      </c>
    </row>
    <row r="235" spans="1:5" ht="12.75">
      <c r="A235" s="33"/>
      <c r="B235" s="33"/>
      <c r="C235" s="6">
        <v>4210</v>
      </c>
      <c r="D235" s="2" t="s">
        <v>52</v>
      </c>
      <c r="E235" s="100">
        <v>77000</v>
      </c>
    </row>
    <row r="236" spans="1:5" ht="12.75">
      <c r="A236" s="33"/>
      <c r="B236" s="33"/>
      <c r="C236" s="6">
        <v>4220</v>
      </c>
      <c r="D236" s="2" t="s">
        <v>61</v>
      </c>
      <c r="E236" s="100">
        <v>500</v>
      </c>
    </row>
    <row r="237" spans="1:5" ht="12.75">
      <c r="A237" s="33"/>
      <c r="B237" s="33"/>
      <c r="C237" s="6">
        <v>4260</v>
      </c>
      <c r="D237" t="s">
        <v>53</v>
      </c>
      <c r="E237" s="100">
        <v>150000</v>
      </c>
    </row>
    <row r="238" spans="1:5" ht="12.75">
      <c r="A238" s="33"/>
      <c r="B238" s="33"/>
      <c r="C238" s="6">
        <v>4270</v>
      </c>
      <c r="D238" t="s">
        <v>54</v>
      </c>
      <c r="E238" s="100">
        <v>6000</v>
      </c>
    </row>
    <row r="239" spans="1:5" ht="12.75">
      <c r="A239" s="33"/>
      <c r="B239" s="33"/>
      <c r="C239" s="6">
        <v>4300</v>
      </c>
      <c r="D239" t="s">
        <v>55</v>
      </c>
      <c r="E239" s="100">
        <v>43000</v>
      </c>
    </row>
    <row r="240" spans="1:5" ht="12.75">
      <c r="A240" s="33"/>
      <c r="B240" s="33"/>
      <c r="C240" s="6">
        <v>4360</v>
      </c>
      <c r="D240" t="s">
        <v>332</v>
      </c>
      <c r="E240" s="100">
        <v>20000</v>
      </c>
    </row>
    <row r="241" spans="1:5" ht="12.75">
      <c r="A241" s="33"/>
      <c r="B241" s="33"/>
      <c r="C241" s="6">
        <v>4430</v>
      </c>
      <c r="D241" t="s">
        <v>57</v>
      </c>
      <c r="E241" s="100">
        <v>5000</v>
      </c>
    </row>
    <row r="242" spans="1:5" ht="12.75">
      <c r="A242" s="33"/>
      <c r="B242" s="33"/>
      <c r="C242" s="6">
        <v>4530</v>
      </c>
      <c r="D242" t="s">
        <v>270</v>
      </c>
      <c r="E242" s="100">
        <v>32371</v>
      </c>
    </row>
    <row r="243" spans="1:5" ht="12.75">
      <c r="A243" s="33"/>
      <c r="B243" s="33"/>
      <c r="C243" s="3">
        <v>4610</v>
      </c>
      <c r="D243" s="16" t="s">
        <v>290</v>
      </c>
      <c r="E243" s="100">
        <v>8000</v>
      </c>
    </row>
    <row r="244" spans="1:4" ht="12.75">
      <c r="A244" s="33"/>
      <c r="B244" s="33"/>
      <c r="C244" s="3"/>
      <c r="D244" s="47"/>
    </row>
    <row r="245" spans="1:4" ht="12.75">
      <c r="A245" s="33"/>
      <c r="B245" s="33"/>
      <c r="C245" s="3"/>
      <c r="D245" s="47"/>
    </row>
    <row r="246" spans="1:4" ht="12.75">
      <c r="A246" s="33"/>
      <c r="B246" s="33"/>
      <c r="C246" s="3"/>
      <c r="D246" s="47"/>
    </row>
    <row r="247" spans="1:2" ht="12.75">
      <c r="A247" s="33"/>
      <c r="B247" s="33"/>
    </row>
    <row r="248" spans="1:2" ht="12.75">
      <c r="A248" s="33"/>
      <c r="B248" s="33"/>
    </row>
    <row r="249" spans="1:4" ht="12.75">
      <c r="A249" s="38"/>
      <c r="B249" s="38"/>
      <c r="C249" s="21"/>
      <c r="D249" s="2"/>
    </row>
    <row r="250" spans="1:5" ht="12.75">
      <c r="A250" s="33"/>
      <c r="B250" s="33"/>
      <c r="D250" s="17" t="s">
        <v>34</v>
      </c>
      <c r="E250" s="91" t="s">
        <v>275</v>
      </c>
    </row>
    <row r="251" spans="1:5" ht="12.75">
      <c r="A251" s="33"/>
      <c r="B251" s="33"/>
      <c r="D251" s="9" t="s">
        <v>405</v>
      </c>
      <c r="E251" s="74" t="s">
        <v>694</v>
      </c>
    </row>
    <row r="252" spans="1:5" ht="12.75">
      <c r="A252" s="33"/>
      <c r="B252" s="33"/>
      <c r="D252" s="9"/>
      <c r="E252" s="74" t="s">
        <v>181</v>
      </c>
    </row>
    <row r="253" spans="1:5" ht="12.75">
      <c r="A253" s="33"/>
      <c r="B253" s="33"/>
      <c r="D253" s="5"/>
      <c r="E253" s="75" t="s">
        <v>695</v>
      </c>
    </row>
    <row r="254" spans="1:5" ht="12.75">
      <c r="A254" s="30" t="s">
        <v>35</v>
      </c>
      <c r="B254" s="31" t="s">
        <v>36</v>
      </c>
      <c r="C254" s="1"/>
      <c r="D254" s="1" t="s">
        <v>37</v>
      </c>
      <c r="E254" s="93" t="s">
        <v>541</v>
      </c>
    </row>
    <row r="255" spans="1:5" ht="12.75">
      <c r="A255" s="25" t="s">
        <v>73</v>
      </c>
      <c r="B255" s="32"/>
      <c r="C255" s="14"/>
      <c r="D255" s="41" t="s">
        <v>184</v>
      </c>
      <c r="E255" s="95">
        <f>SUM(E256)</f>
        <v>3200</v>
      </c>
    </row>
    <row r="256" spans="1:5" ht="12.75">
      <c r="A256" s="33"/>
      <c r="B256" s="53" t="s">
        <v>83</v>
      </c>
      <c r="C256" s="57"/>
      <c r="D256" s="56" t="s">
        <v>1</v>
      </c>
      <c r="E256" s="97">
        <f>SUM(E257:E259)</f>
        <v>3200</v>
      </c>
    </row>
    <row r="257" spans="1:5" ht="12.75">
      <c r="A257" s="33"/>
      <c r="B257" s="33"/>
      <c r="C257" s="6">
        <v>4170</v>
      </c>
      <c r="D257" s="47" t="s">
        <v>240</v>
      </c>
      <c r="E257" s="98">
        <v>1000</v>
      </c>
    </row>
    <row r="258" spans="1:5" ht="12.75">
      <c r="A258" s="33"/>
      <c r="B258" s="33"/>
      <c r="C258" s="6">
        <v>4210</v>
      </c>
      <c r="D258" t="s">
        <v>52</v>
      </c>
      <c r="E258" s="98">
        <v>1200</v>
      </c>
    </row>
    <row r="259" spans="1:5" ht="12.75">
      <c r="A259" s="33"/>
      <c r="B259" s="33"/>
      <c r="C259" s="6">
        <v>4300</v>
      </c>
      <c r="D259" t="s">
        <v>55</v>
      </c>
      <c r="E259" s="92">
        <v>1000</v>
      </c>
    </row>
    <row r="260" spans="1:5" ht="12.75">
      <c r="A260" s="25" t="s">
        <v>73</v>
      </c>
      <c r="B260" s="32"/>
      <c r="C260" s="14"/>
      <c r="D260" s="41" t="s">
        <v>184</v>
      </c>
      <c r="E260" s="95">
        <f>E261</f>
        <v>258000</v>
      </c>
    </row>
    <row r="261" spans="1:5" ht="12" customHeight="1">
      <c r="A261" s="32"/>
      <c r="B261" s="53" t="s">
        <v>250</v>
      </c>
      <c r="C261" s="57"/>
      <c r="D261" s="56" t="s">
        <v>251</v>
      </c>
      <c r="E261" s="97">
        <f>SUM(E262:E271)</f>
        <v>258000</v>
      </c>
    </row>
    <row r="262" spans="1:5" ht="12" customHeight="1">
      <c r="A262" s="32"/>
      <c r="B262" s="33"/>
      <c r="C262" s="6">
        <v>4110</v>
      </c>
      <c r="D262" t="s">
        <v>49</v>
      </c>
      <c r="E262" s="92">
        <v>1000</v>
      </c>
    </row>
    <row r="263" spans="1:5" ht="12" customHeight="1">
      <c r="A263" s="32"/>
      <c r="B263" s="33"/>
      <c r="C263" s="6">
        <v>4120</v>
      </c>
      <c r="D263" t="s">
        <v>514</v>
      </c>
      <c r="E263" s="92">
        <v>500</v>
      </c>
    </row>
    <row r="264" spans="1:5" ht="12" customHeight="1">
      <c r="A264" s="32"/>
      <c r="B264" s="33"/>
      <c r="C264" s="3">
        <v>4170</v>
      </c>
      <c r="D264" s="47" t="s">
        <v>240</v>
      </c>
      <c r="E264" s="92">
        <v>5000</v>
      </c>
    </row>
    <row r="265" spans="1:5" ht="12" customHeight="1">
      <c r="A265" s="32"/>
      <c r="B265" s="33"/>
      <c r="C265" s="6">
        <v>4190</v>
      </c>
      <c r="D265" t="s">
        <v>429</v>
      </c>
      <c r="E265" s="92">
        <v>0</v>
      </c>
    </row>
    <row r="266" spans="1:5" ht="12.75">
      <c r="A266" s="33"/>
      <c r="B266" s="33"/>
      <c r="C266" s="6">
        <v>4210</v>
      </c>
      <c r="D266" t="s">
        <v>52</v>
      </c>
      <c r="E266" s="92">
        <v>7000</v>
      </c>
    </row>
    <row r="267" spans="1:5" ht="12.75">
      <c r="A267" s="33"/>
      <c r="B267" s="33"/>
      <c r="C267" s="6">
        <v>4220</v>
      </c>
      <c r="D267" t="s">
        <v>61</v>
      </c>
      <c r="E267" s="92">
        <v>2000</v>
      </c>
    </row>
    <row r="268" spans="1:5" ht="12.75">
      <c r="A268" s="33"/>
      <c r="B268" s="33"/>
      <c r="C268" s="6">
        <v>4300</v>
      </c>
      <c r="D268" t="s">
        <v>55</v>
      </c>
      <c r="E268" s="92">
        <v>230000</v>
      </c>
    </row>
    <row r="269" spans="1:5" ht="12.75">
      <c r="A269" s="33"/>
      <c r="B269" s="33"/>
      <c r="C269" s="6">
        <v>4360</v>
      </c>
      <c r="D269" t="s">
        <v>332</v>
      </c>
      <c r="E269" s="92">
        <v>8000</v>
      </c>
    </row>
    <row r="270" spans="1:5" s="5" customFormat="1" ht="12.75">
      <c r="A270" s="33"/>
      <c r="B270" s="33"/>
      <c r="C270" s="6">
        <v>4430</v>
      </c>
      <c r="D270" t="s">
        <v>252</v>
      </c>
      <c r="E270" s="92">
        <v>3500</v>
      </c>
    </row>
    <row r="271" spans="1:5" s="5" customFormat="1" ht="12.75">
      <c r="A271" s="33"/>
      <c r="B271" s="33"/>
      <c r="C271" s="3">
        <v>4510</v>
      </c>
      <c r="D271" s="20" t="s">
        <v>249</v>
      </c>
      <c r="E271" s="92">
        <v>1000</v>
      </c>
    </row>
    <row r="272" spans="1:5" s="5" customFormat="1" ht="12.75">
      <c r="A272" s="33"/>
      <c r="B272" s="33"/>
      <c r="C272" s="3"/>
      <c r="D272" s="20"/>
      <c r="E272" s="92"/>
    </row>
    <row r="273" spans="1:5" s="5" customFormat="1" ht="12.75">
      <c r="A273" s="32" t="s">
        <v>154</v>
      </c>
      <c r="B273" s="32"/>
      <c r="C273" s="7"/>
      <c r="D273" s="5" t="s">
        <v>30</v>
      </c>
      <c r="E273" s="97">
        <f>E274+E276</f>
        <v>3000</v>
      </c>
    </row>
    <row r="274" spans="1:5" s="5" customFormat="1" ht="12.75">
      <c r="A274" s="33"/>
      <c r="B274" s="53" t="s">
        <v>185</v>
      </c>
      <c r="C274" s="57"/>
      <c r="D274" s="56" t="s">
        <v>1</v>
      </c>
      <c r="E274" s="92">
        <f>E275</f>
        <v>1000</v>
      </c>
    </row>
    <row r="275" spans="1:5" s="5" customFormat="1" ht="12.75">
      <c r="A275" s="33"/>
      <c r="B275" s="53"/>
      <c r="C275" s="6">
        <v>4300</v>
      </c>
      <c r="D275" t="s">
        <v>55</v>
      </c>
      <c r="E275" s="92">
        <v>1000</v>
      </c>
    </row>
    <row r="276" spans="1:5" s="5" customFormat="1" ht="12.75">
      <c r="A276" s="33"/>
      <c r="B276" s="53" t="s">
        <v>185</v>
      </c>
      <c r="C276" s="57"/>
      <c r="D276" s="56" t="s">
        <v>600</v>
      </c>
      <c r="E276" s="92">
        <f>E278</f>
        <v>2000</v>
      </c>
    </row>
    <row r="277" spans="1:5" s="5" customFormat="1" ht="12.75">
      <c r="A277" s="33"/>
      <c r="B277" s="53"/>
      <c r="C277" s="57"/>
      <c r="D277" s="56" t="s">
        <v>598</v>
      </c>
      <c r="E277" s="92"/>
    </row>
    <row r="278" spans="1:5" s="5" customFormat="1" ht="12.75">
      <c r="A278" s="33"/>
      <c r="B278" s="53"/>
      <c r="C278" s="6">
        <v>4300</v>
      </c>
      <c r="D278" t="s">
        <v>55</v>
      </c>
      <c r="E278" s="92">
        <v>2000</v>
      </c>
    </row>
    <row r="279" spans="1:5" s="5" customFormat="1" ht="12.75">
      <c r="A279" s="33"/>
      <c r="B279" s="53"/>
      <c r="C279" s="6"/>
      <c r="D279"/>
      <c r="E279" s="92"/>
    </row>
    <row r="280" spans="1:5" s="5" customFormat="1" ht="12.75">
      <c r="A280" s="33"/>
      <c r="B280" s="33"/>
      <c r="C280" s="3"/>
      <c r="D280" s="20"/>
      <c r="E280" s="92"/>
    </row>
    <row r="281" spans="1:5" ht="13.5" customHeight="1">
      <c r="A281" s="25" t="s">
        <v>74</v>
      </c>
      <c r="B281" s="32"/>
      <c r="C281" s="14"/>
      <c r="D281" s="41" t="s">
        <v>98</v>
      </c>
      <c r="E281" s="97">
        <f>E282+E284</f>
        <v>55607</v>
      </c>
    </row>
    <row r="282" spans="1:5" ht="13.5" customHeight="1">
      <c r="A282" s="60"/>
      <c r="B282" s="59" t="s">
        <v>515</v>
      </c>
      <c r="C282" s="57"/>
      <c r="D282" s="56" t="s">
        <v>516</v>
      </c>
      <c r="E282" s="97">
        <f>SUM(E283:E283)</f>
        <v>13057</v>
      </c>
    </row>
    <row r="283" spans="1:5" ht="13.5" customHeight="1">
      <c r="A283" s="60"/>
      <c r="B283" s="20"/>
      <c r="C283" s="6">
        <v>4300</v>
      </c>
      <c r="D283" t="s">
        <v>55</v>
      </c>
      <c r="E283" s="92">
        <v>13057</v>
      </c>
    </row>
    <row r="284" spans="1:5" ht="13.5" customHeight="1">
      <c r="A284" s="60"/>
      <c r="B284" s="53" t="s">
        <v>291</v>
      </c>
      <c r="C284" s="54"/>
      <c r="D284" s="55" t="s">
        <v>645</v>
      </c>
      <c r="E284" s="97">
        <f>SUM(E288:E289)</f>
        <v>42550</v>
      </c>
    </row>
    <row r="285" spans="1:4" ht="13.5" customHeight="1">
      <c r="A285" s="60"/>
      <c r="B285" s="20"/>
      <c r="D285" s="55" t="s">
        <v>646</v>
      </c>
    </row>
    <row r="286" spans="1:4" ht="13.5" customHeight="1">
      <c r="A286" s="60"/>
      <c r="B286" s="20"/>
      <c r="D286" s="55" t="s">
        <v>647</v>
      </c>
    </row>
    <row r="287" spans="1:4" ht="13.5" customHeight="1">
      <c r="A287" s="60"/>
      <c r="B287" s="20"/>
      <c r="D287" s="55" t="s">
        <v>648</v>
      </c>
    </row>
    <row r="288" spans="1:5" ht="13.5" customHeight="1">
      <c r="A288" s="60"/>
      <c r="B288" s="20"/>
      <c r="C288" s="6">
        <v>4190</v>
      </c>
      <c r="D288" t="s">
        <v>429</v>
      </c>
      <c r="E288" s="92">
        <v>25550</v>
      </c>
    </row>
    <row r="289" spans="1:5" ht="13.5" customHeight="1">
      <c r="A289" s="32"/>
      <c r="B289" s="20"/>
      <c r="C289" s="3">
        <v>4300</v>
      </c>
      <c r="D289" s="15" t="s">
        <v>55</v>
      </c>
      <c r="E289" s="92">
        <v>17000</v>
      </c>
    </row>
    <row r="290" spans="1:5" ht="13.5" customHeight="1">
      <c r="A290" s="32"/>
      <c r="B290" s="111"/>
      <c r="C290" s="112"/>
      <c r="D290" s="16"/>
      <c r="E290" s="104"/>
    </row>
    <row r="291" spans="1:2" ht="13.5" customHeight="1">
      <c r="A291" s="60"/>
      <c r="B291" s="20"/>
    </row>
    <row r="292" spans="1:2" ht="13.5" customHeight="1">
      <c r="A292" s="33"/>
      <c r="B292" s="33"/>
    </row>
    <row r="293" spans="1:2" ht="13.5" customHeight="1">
      <c r="A293" s="33"/>
      <c r="B293" s="33"/>
    </row>
    <row r="294" spans="1:2" ht="13.5" customHeight="1">
      <c r="A294" s="33"/>
      <c r="B294" s="33"/>
    </row>
    <row r="295" spans="1:5" ht="13.5" customHeight="1">
      <c r="A295" s="24"/>
      <c r="B295" s="33"/>
      <c r="D295" s="17" t="s">
        <v>34</v>
      </c>
      <c r="E295" s="102" t="s">
        <v>275</v>
      </c>
    </row>
    <row r="296" spans="1:5" ht="12.75">
      <c r="A296" s="24"/>
      <c r="B296" s="33"/>
      <c r="C296" s="3"/>
      <c r="D296" s="3" t="s">
        <v>183</v>
      </c>
      <c r="E296" s="74" t="s">
        <v>694</v>
      </c>
    </row>
    <row r="297" spans="1:5" ht="12.75">
      <c r="A297" s="24"/>
      <c r="B297" s="33"/>
      <c r="C297" s="3"/>
      <c r="D297" s="3"/>
      <c r="E297" s="74" t="s">
        <v>181</v>
      </c>
    </row>
    <row r="298" spans="1:5" s="56" customFormat="1" ht="12.75">
      <c r="A298" s="24"/>
      <c r="B298" s="33"/>
      <c r="C298" s="3"/>
      <c r="D298" s="3"/>
      <c r="E298" s="75" t="s">
        <v>695</v>
      </c>
    </row>
    <row r="299" spans="1:5" ht="12.75">
      <c r="A299" s="30" t="s">
        <v>35</v>
      </c>
      <c r="B299" s="31" t="s">
        <v>36</v>
      </c>
      <c r="C299" s="1"/>
      <c r="D299" s="1" t="s">
        <v>37</v>
      </c>
      <c r="E299" s="93" t="s">
        <v>541</v>
      </c>
    </row>
    <row r="300" spans="1:5" ht="12.75">
      <c r="A300" s="53" t="s">
        <v>371</v>
      </c>
      <c r="B300" s="53"/>
      <c r="C300" s="57"/>
      <c r="D300" s="55" t="s">
        <v>372</v>
      </c>
      <c r="E300" s="99">
        <f>E301</f>
        <v>1000</v>
      </c>
    </row>
    <row r="301" spans="1:5" ht="12.75">
      <c r="A301" s="33"/>
      <c r="B301" s="53" t="s">
        <v>373</v>
      </c>
      <c r="C301" s="57"/>
      <c r="D301" s="55" t="s">
        <v>374</v>
      </c>
      <c r="E301" s="99">
        <f>E302</f>
        <v>1000</v>
      </c>
    </row>
    <row r="302" spans="1:5" ht="12.75">
      <c r="A302" s="24"/>
      <c r="B302" s="33"/>
      <c r="C302" s="6">
        <v>2360</v>
      </c>
      <c r="D302" t="s">
        <v>350</v>
      </c>
      <c r="E302" s="100">
        <v>1000</v>
      </c>
    </row>
    <row r="303" spans="1:5" ht="12.75">
      <c r="A303" s="24"/>
      <c r="B303" s="33"/>
      <c r="D303" t="s">
        <v>351</v>
      </c>
      <c r="E303" s="100"/>
    </row>
    <row r="304" spans="1:5" ht="12.75">
      <c r="A304" s="24"/>
      <c r="B304" s="33"/>
      <c r="D304" t="s">
        <v>352</v>
      </c>
      <c r="E304" s="100"/>
    </row>
    <row r="305" spans="1:5" ht="12.75">
      <c r="A305" s="24"/>
      <c r="B305" s="33"/>
      <c r="D305" t="s">
        <v>353</v>
      </c>
      <c r="E305" s="94"/>
    </row>
    <row r="306" spans="1:5" ht="12.75">
      <c r="A306" s="24"/>
      <c r="B306" s="33"/>
      <c r="D306" t="s">
        <v>354</v>
      </c>
      <c r="E306" s="94"/>
    </row>
    <row r="307" spans="1:5" ht="12.75">
      <c r="A307" s="24"/>
      <c r="B307" s="33"/>
      <c r="C307" s="3"/>
      <c r="D307" s="3"/>
      <c r="E307" s="94"/>
    </row>
    <row r="308" spans="1:5" s="56" customFormat="1" ht="12.75">
      <c r="A308" s="113" t="s">
        <v>414</v>
      </c>
      <c r="B308" s="53"/>
      <c r="C308" s="54"/>
      <c r="D308" s="65" t="s">
        <v>415</v>
      </c>
      <c r="E308" s="99">
        <f>E309</f>
        <v>2000</v>
      </c>
    </row>
    <row r="309" spans="1:5" ht="12.75">
      <c r="A309" s="24"/>
      <c r="B309" s="53" t="s">
        <v>416</v>
      </c>
      <c r="C309" s="54"/>
      <c r="D309" s="65" t="s">
        <v>417</v>
      </c>
      <c r="E309" s="99">
        <f>E310</f>
        <v>2000</v>
      </c>
    </row>
    <row r="310" spans="1:5" ht="12.75">
      <c r="A310" s="24"/>
      <c r="B310" s="33"/>
      <c r="C310" s="6">
        <v>2360</v>
      </c>
      <c r="D310" t="s">
        <v>350</v>
      </c>
      <c r="E310" s="100">
        <v>2000</v>
      </c>
    </row>
    <row r="311" spans="1:5" ht="12.75">
      <c r="A311" s="24"/>
      <c r="B311" s="33"/>
      <c r="D311" t="s">
        <v>351</v>
      </c>
      <c r="E311" s="94"/>
    </row>
    <row r="312" spans="1:5" ht="12.75">
      <c r="A312" s="24"/>
      <c r="B312" s="33"/>
      <c r="D312" t="s">
        <v>352</v>
      </c>
      <c r="E312" s="94"/>
    </row>
    <row r="313" spans="1:5" ht="12.75">
      <c r="A313" s="24"/>
      <c r="B313" s="33"/>
      <c r="D313" t="s">
        <v>353</v>
      </c>
      <c r="E313" s="94"/>
    </row>
    <row r="314" spans="1:5" ht="12.75">
      <c r="A314" s="24"/>
      <c r="B314" s="33"/>
      <c r="D314" t="s">
        <v>354</v>
      </c>
      <c r="E314" s="94"/>
    </row>
    <row r="315" spans="1:5" ht="12.75">
      <c r="A315" s="33"/>
      <c r="B315" s="33"/>
      <c r="E315" s="94"/>
    </row>
    <row r="316" spans="1:5" ht="12.75">
      <c r="A316" s="32" t="s">
        <v>170</v>
      </c>
      <c r="B316" s="32"/>
      <c r="C316" s="14"/>
      <c r="D316" s="26" t="s">
        <v>12</v>
      </c>
      <c r="E316" s="103">
        <f>E325+E347+E333+E317+E321+E338</f>
        <v>6805889.7299999995</v>
      </c>
    </row>
    <row r="317" spans="1:5" s="71" customFormat="1" ht="12.75">
      <c r="A317" s="111"/>
      <c r="B317" s="53" t="s">
        <v>467</v>
      </c>
      <c r="C317" s="54"/>
      <c r="D317" s="65" t="s">
        <v>2</v>
      </c>
      <c r="E317" s="99">
        <f>SUM(E318:E319)</f>
        <v>163439.1</v>
      </c>
    </row>
    <row r="318" spans="1:5" s="71" customFormat="1" ht="12.75">
      <c r="A318" s="111"/>
      <c r="B318" s="53"/>
      <c r="C318" s="6">
        <v>4110</v>
      </c>
      <c r="D318" t="s">
        <v>49</v>
      </c>
      <c r="E318" s="104">
        <v>514.1</v>
      </c>
    </row>
    <row r="319" spans="1:5" ht="12.75">
      <c r="A319" s="32"/>
      <c r="B319" s="32"/>
      <c r="C319" s="61">
        <v>2540</v>
      </c>
      <c r="D319" s="64" t="s">
        <v>305</v>
      </c>
      <c r="E319" s="104">
        <v>162925</v>
      </c>
    </row>
    <row r="320" spans="1:5" ht="12.75">
      <c r="A320" s="32"/>
      <c r="B320" s="32"/>
      <c r="C320" s="61"/>
      <c r="D320" s="64" t="s">
        <v>306</v>
      </c>
      <c r="E320" s="103"/>
    </row>
    <row r="321" spans="1:5" ht="12.75">
      <c r="A321" s="32"/>
      <c r="B321" s="53" t="s">
        <v>510</v>
      </c>
      <c r="C321" s="54"/>
      <c r="D321" s="65" t="s">
        <v>511</v>
      </c>
      <c r="E321" s="99">
        <f>E322</f>
        <v>15000</v>
      </c>
    </row>
    <row r="322" spans="1:5" ht="12.75">
      <c r="A322" s="32"/>
      <c r="B322" s="32"/>
      <c r="C322" s="9">
        <v>4330</v>
      </c>
      <c r="D322" s="2" t="s">
        <v>237</v>
      </c>
      <c r="E322" s="104">
        <v>15000</v>
      </c>
    </row>
    <row r="323" spans="1:5" ht="12.75">
      <c r="A323" s="32"/>
      <c r="B323" s="32"/>
      <c r="D323" t="s">
        <v>238</v>
      </c>
      <c r="E323" s="103"/>
    </row>
    <row r="324" spans="1:5" ht="12.75">
      <c r="A324" s="32"/>
      <c r="B324" s="32"/>
      <c r="C324" s="61"/>
      <c r="D324" s="64"/>
      <c r="E324" s="103"/>
    </row>
    <row r="325" spans="1:5" ht="12.75">
      <c r="A325" s="60"/>
      <c r="B325" s="53" t="s">
        <v>346</v>
      </c>
      <c r="C325" s="54"/>
      <c r="D325" s="65" t="s">
        <v>343</v>
      </c>
      <c r="E325" s="99">
        <f>SUM(E326:E331)</f>
        <v>4903869.34</v>
      </c>
    </row>
    <row r="326" spans="1:5" ht="12.75">
      <c r="A326" s="60"/>
      <c r="B326" s="60"/>
      <c r="C326" s="61">
        <v>2310</v>
      </c>
      <c r="D326" s="16" t="s">
        <v>491</v>
      </c>
      <c r="E326" s="101">
        <v>10000</v>
      </c>
    </row>
    <row r="327" spans="1:5" ht="12.75">
      <c r="A327" s="60"/>
      <c r="B327" s="60"/>
      <c r="C327" s="61"/>
      <c r="D327" s="16" t="s">
        <v>362</v>
      </c>
      <c r="E327" s="101"/>
    </row>
    <row r="328" spans="1:5" ht="12.75">
      <c r="A328" s="60"/>
      <c r="B328" s="60"/>
      <c r="C328" s="61"/>
      <c r="D328" s="16" t="s">
        <v>363</v>
      </c>
      <c r="E328" s="101"/>
    </row>
    <row r="329" spans="1:5" ht="12.75">
      <c r="A329" s="32"/>
      <c r="B329" s="32"/>
      <c r="C329" s="61">
        <v>2540</v>
      </c>
      <c r="D329" s="64" t="s">
        <v>305</v>
      </c>
      <c r="E329" s="101">
        <v>4795869.34</v>
      </c>
    </row>
    <row r="330" spans="1:5" ht="12.75">
      <c r="A330" s="32"/>
      <c r="B330" s="32"/>
      <c r="C330" s="61"/>
      <c r="D330" s="64" t="s">
        <v>306</v>
      </c>
      <c r="E330" s="103"/>
    </row>
    <row r="331" spans="1:5" ht="12.75">
      <c r="A331" s="32"/>
      <c r="B331" s="32"/>
      <c r="C331" s="9">
        <v>4330</v>
      </c>
      <c r="D331" s="2" t="s">
        <v>237</v>
      </c>
      <c r="E331" s="104">
        <v>98000</v>
      </c>
    </row>
    <row r="332" spans="1:5" s="2" customFormat="1" ht="12.75">
      <c r="A332" s="32"/>
      <c r="B332" s="32"/>
      <c r="C332" s="6"/>
      <c r="D332" t="s">
        <v>238</v>
      </c>
      <c r="E332" s="103"/>
    </row>
    <row r="333" spans="1:5" ht="12.75">
      <c r="A333" s="60"/>
      <c r="B333" s="53" t="s">
        <v>406</v>
      </c>
      <c r="C333" s="54"/>
      <c r="D333" s="65" t="s">
        <v>407</v>
      </c>
      <c r="E333" s="99">
        <f>E337</f>
        <v>1705300</v>
      </c>
    </row>
    <row r="334" spans="1:5" ht="12.75">
      <c r="A334" s="60"/>
      <c r="B334" s="60"/>
      <c r="C334" s="61"/>
      <c r="D334" s="16" t="s">
        <v>408</v>
      </c>
      <c r="E334" s="101"/>
    </row>
    <row r="335" spans="1:5" ht="12.75">
      <c r="A335" s="60"/>
      <c r="B335" s="60"/>
      <c r="C335" s="61"/>
      <c r="D335" s="16" t="s">
        <v>409</v>
      </c>
      <c r="E335" s="101"/>
    </row>
    <row r="336" spans="1:5" ht="12.75">
      <c r="A336" s="60"/>
      <c r="B336" s="60"/>
      <c r="C336" s="61"/>
      <c r="D336" s="16" t="s">
        <v>410</v>
      </c>
      <c r="E336" s="101"/>
    </row>
    <row r="337" spans="1:5" ht="12.75">
      <c r="A337" s="60"/>
      <c r="B337" s="60"/>
      <c r="C337" s="61">
        <v>2540</v>
      </c>
      <c r="D337" s="64" t="s">
        <v>305</v>
      </c>
      <c r="E337" s="101">
        <v>1705300</v>
      </c>
    </row>
    <row r="338" spans="1:5" ht="12.75">
      <c r="A338" s="60"/>
      <c r="B338" s="53" t="s">
        <v>654</v>
      </c>
      <c r="C338" s="54"/>
      <c r="D338" s="65" t="s">
        <v>651</v>
      </c>
      <c r="E338" s="101">
        <f>SUM(E341:E346)</f>
        <v>2981.2899999999995</v>
      </c>
    </row>
    <row r="339" spans="1:5" ht="12.75">
      <c r="A339" s="60"/>
      <c r="B339" s="53"/>
      <c r="C339" s="54"/>
      <c r="D339" s="65" t="s">
        <v>656</v>
      </c>
      <c r="E339" s="101"/>
    </row>
    <row r="340" spans="1:5" ht="12.75">
      <c r="A340" s="60"/>
      <c r="B340" s="53"/>
      <c r="C340" s="54"/>
      <c r="D340" s="65" t="s">
        <v>655</v>
      </c>
      <c r="E340" s="101"/>
    </row>
    <row r="341" spans="1:5" ht="12.75">
      <c r="A341" s="60"/>
      <c r="B341" s="60"/>
      <c r="C341" s="6">
        <v>2830</v>
      </c>
      <c r="D341" t="s">
        <v>169</v>
      </c>
      <c r="E341" s="101">
        <v>1626.07</v>
      </c>
    </row>
    <row r="342" spans="1:5" ht="12.75">
      <c r="A342" s="60"/>
      <c r="B342" s="60"/>
      <c r="D342" t="s">
        <v>180</v>
      </c>
      <c r="E342" s="101"/>
    </row>
    <row r="343" spans="1:5" ht="12.75">
      <c r="A343" s="60"/>
      <c r="B343" s="60"/>
      <c r="D343" t="s">
        <v>279</v>
      </c>
      <c r="E343" s="101"/>
    </row>
    <row r="344" spans="1:5" ht="12.75">
      <c r="A344" s="60"/>
      <c r="B344" s="60"/>
      <c r="D344" t="s">
        <v>278</v>
      </c>
      <c r="E344" s="101"/>
    </row>
    <row r="345" spans="1:5" ht="12.75">
      <c r="A345" s="60"/>
      <c r="B345" s="60"/>
      <c r="C345" s="6">
        <v>4010</v>
      </c>
      <c r="D345" t="s">
        <v>47</v>
      </c>
      <c r="E345" s="101">
        <v>1156</v>
      </c>
    </row>
    <row r="346" spans="1:5" ht="12.75">
      <c r="A346" s="60"/>
      <c r="B346" s="60"/>
      <c r="C346" s="6">
        <v>4110</v>
      </c>
      <c r="D346" t="s">
        <v>49</v>
      </c>
      <c r="E346" s="101">
        <v>199.22</v>
      </c>
    </row>
    <row r="347" spans="1:5" ht="12.75">
      <c r="A347" s="33"/>
      <c r="B347" s="53" t="s">
        <v>219</v>
      </c>
      <c r="C347" s="54"/>
      <c r="D347" s="65" t="s">
        <v>1</v>
      </c>
      <c r="E347" s="99">
        <f>SUM(E348:E358)</f>
        <v>15300</v>
      </c>
    </row>
    <row r="348" spans="1:5" ht="12.75">
      <c r="A348" s="33"/>
      <c r="B348" s="33"/>
      <c r="C348" s="6">
        <v>2360</v>
      </c>
      <c r="D348" t="s">
        <v>350</v>
      </c>
      <c r="E348" s="100">
        <v>5000</v>
      </c>
    </row>
    <row r="349" spans="1:5" ht="12.75">
      <c r="A349" s="33"/>
      <c r="B349" s="33"/>
      <c r="D349" t="s">
        <v>351</v>
      </c>
      <c r="E349" s="100"/>
    </row>
    <row r="350" spans="1:5" ht="12.75">
      <c r="A350" s="33"/>
      <c r="B350" s="33"/>
      <c r="D350" t="s">
        <v>352</v>
      </c>
      <c r="E350" s="100"/>
    </row>
    <row r="351" spans="1:5" ht="12.75">
      <c r="A351" s="33"/>
      <c r="B351" s="33"/>
      <c r="D351" t="s">
        <v>353</v>
      </c>
      <c r="E351" s="100"/>
    </row>
    <row r="352" spans="1:5" ht="12.75">
      <c r="A352" s="33"/>
      <c r="B352" s="33"/>
      <c r="D352" t="s">
        <v>354</v>
      </c>
      <c r="E352" s="100"/>
    </row>
    <row r="353" spans="1:5" ht="12.75">
      <c r="A353" s="33"/>
      <c r="B353" s="33"/>
      <c r="C353" s="6">
        <v>4110</v>
      </c>
      <c r="D353" t="s">
        <v>49</v>
      </c>
      <c r="E353" s="100">
        <v>300</v>
      </c>
    </row>
    <row r="354" spans="1:5" ht="12.75">
      <c r="A354" s="33"/>
      <c r="B354" s="33"/>
      <c r="C354" s="6">
        <v>4170</v>
      </c>
      <c r="D354" t="s">
        <v>240</v>
      </c>
      <c r="E354" s="100">
        <v>2500</v>
      </c>
    </row>
    <row r="355" spans="1:5" ht="12.75">
      <c r="A355" s="33"/>
      <c r="B355" s="33"/>
      <c r="C355" s="6">
        <v>4190</v>
      </c>
      <c r="D355" t="s">
        <v>429</v>
      </c>
      <c r="E355" s="100">
        <v>3000</v>
      </c>
    </row>
    <row r="356" spans="1:5" ht="12.75">
      <c r="A356" s="33"/>
      <c r="B356" s="33"/>
      <c r="C356" s="6">
        <v>4210</v>
      </c>
      <c r="D356" s="2" t="s">
        <v>52</v>
      </c>
      <c r="E356" s="100">
        <v>2000</v>
      </c>
    </row>
    <row r="357" spans="1:5" ht="12.75">
      <c r="A357" s="33"/>
      <c r="B357" s="33"/>
      <c r="C357" s="6">
        <v>4220</v>
      </c>
      <c r="D357" t="s">
        <v>61</v>
      </c>
      <c r="E357" s="100">
        <v>1000</v>
      </c>
    </row>
    <row r="358" spans="1:5" ht="13.5" customHeight="1">
      <c r="A358" s="33"/>
      <c r="B358" s="33"/>
      <c r="C358" s="3">
        <v>4300</v>
      </c>
      <c r="D358" s="15" t="s">
        <v>55</v>
      </c>
      <c r="E358" s="100">
        <v>1500</v>
      </c>
    </row>
    <row r="359" spans="1:5" ht="12.75">
      <c r="A359" s="33"/>
      <c r="B359" s="33"/>
      <c r="C359" s="3"/>
      <c r="D359" s="15"/>
      <c r="E359" s="100"/>
    </row>
    <row r="360" spans="1:5" ht="12.75">
      <c r="A360" s="32" t="s">
        <v>154</v>
      </c>
      <c r="B360" s="32"/>
      <c r="C360" s="7"/>
      <c r="D360" s="5" t="s">
        <v>30</v>
      </c>
      <c r="E360" s="95">
        <f>E369+E381+E361</f>
        <v>583788</v>
      </c>
    </row>
    <row r="361" spans="1:5" ht="12.75">
      <c r="A361" s="42"/>
      <c r="B361" s="53" t="s">
        <v>255</v>
      </c>
      <c r="C361" s="57"/>
      <c r="D361" s="56" t="s">
        <v>256</v>
      </c>
      <c r="E361" s="97">
        <f>SUM(E362:E368)</f>
        <v>21000</v>
      </c>
    </row>
    <row r="362" spans="1:5" ht="12.75">
      <c r="A362" s="42"/>
      <c r="B362" s="42"/>
      <c r="C362" s="6">
        <v>2360</v>
      </c>
      <c r="D362" t="s">
        <v>350</v>
      </c>
      <c r="E362" s="96">
        <v>15000</v>
      </c>
    </row>
    <row r="363" spans="1:5" ht="12.75">
      <c r="A363" s="42"/>
      <c r="B363" s="42"/>
      <c r="D363" t="s">
        <v>351</v>
      </c>
      <c r="E363" s="96"/>
    </row>
    <row r="364" spans="1:5" ht="12.75">
      <c r="A364" s="42"/>
      <c r="B364" s="42"/>
      <c r="D364" t="s">
        <v>352</v>
      </c>
      <c r="E364" s="96"/>
    </row>
    <row r="365" spans="1:5" ht="12.75">
      <c r="A365" s="42"/>
      <c r="B365" s="42"/>
      <c r="D365" t="s">
        <v>353</v>
      </c>
      <c r="E365" s="96"/>
    </row>
    <row r="366" spans="1:5" ht="12.75">
      <c r="A366" s="42"/>
      <c r="B366" s="42"/>
      <c r="D366" t="s">
        <v>354</v>
      </c>
      <c r="E366" s="96"/>
    </row>
    <row r="367" spans="1:5" ht="12.75">
      <c r="A367" s="42"/>
      <c r="B367" s="42"/>
      <c r="C367" s="6">
        <v>4210</v>
      </c>
      <c r="D367" s="2" t="s">
        <v>52</v>
      </c>
      <c r="E367" s="96">
        <v>4000</v>
      </c>
    </row>
    <row r="368" spans="1:5" ht="12.75">
      <c r="A368" s="42"/>
      <c r="B368" s="42"/>
      <c r="C368" s="3">
        <v>4300</v>
      </c>
      <c r="D368" s="15" t="s">
        <v>55</v>
      </c>
      <c r="E368" s="96">
        <v>2000</v>
      </c>
    </row>
    <row r="369" spans="1:5" ht="12.75">
      <c r="A369" s="33"/>
      <c r="B369" s="53" t="s">
        <v>144</v>
      </c>
      <c r="C369" s="57"/>
      <c r="D369" s="56" t="s">
        <v>31</v>
      </c>
      <c r="E369" s="97">
        <f>SUM(E370:E380)</f>
        <v>499588</v>
      </c>
    </row>
    <row r="370" spans="1:5" ht="12.75">
      <c r="A370" s="33"/>
      <c r="B370" s="33"/>
      <c r="C370" s="6">
        <v>2360</v>
      </c>
      <c r="D370" t="s">
        <v>350</v>
      </c>
      <c r="E370" s="92">
        <v>180000</v>
      </c>
    </row>
    <row r="371" spans="1:4" ht="12.75">
      <c r="A371" s="33"/>
      <c r="B371" s="33"/>
      <c r="D371" t="s">
        <v>351</v>
      </c>
    </row>
    <row r="372" spans="1:4" ht="12.75">
      <c r="A372" s="33"/>
      <c r="B372" s="33"/>
      <c r="D372" t="s">
        <v>352</v>
      </c>
    </row>
    <row r="373" spans="1:4" ht="12.75">
      <c r="A373" s="33"/>
      <c r="B373" s="33"/>
      <c r="D373" t="s">
        <v>353</v>
      </c>
    </row>
    <row r="374" spans="1:4" ht="12.75">
      <c r="A374" s="33"/>
      <c r="B374" s="33"/>
      <c r="D374" t="s">
        <v>354</v>
      </c>
    </row>
    <row r="375" spans="1:5" ht="12.75">
      <c r="A375" s="33"/>
      <c r="B375" s="33"/>
      <c r="C375" s="6">
        <v>4170</v>
      </c>
      <c r="D375" t="s">
        <v>240</v>
      </c>
      <c r="E375" s="92">
        <v>53800</v>
      </c>
    </row>
    <row r="376" spans="1:5" ht="12.75">
      <c r="A376" s="33"/>
      <c r="B376" s="33"/>
      <c r="C376" s="6">
        <v>4190</v>
      </c>
      <c r="D376" t="s">
        <v>429</v>
      </c>
      <c r="E376" s="92">
        <v>3300</v>
      </c>
    </row>
    <row r="377" spans="1:5" ht="12.75">
      <c r="A377" s="33"/>
      <c r="B377" s="33"/>
      <c r="C377" s="6">
        <v>4210</v>
      </c>
      <c r="D377" s="2" t="s">
        <v>52</v>
      </c>
      <c r="E377" s="92">
        <v>43000</v>
      </c>
    </row>
    <row r="378" spans="1:5" ht="12.75">
      <c r="A378" s="33"/>
      <c r="B378" s="33"/>
      <c r="C378" s="6">
        <v>4220</v>
      </c>
      <c r="D378" t="s">
        <v>61</v>
      </c>
      <c r="E378" s="92">
        <v>7000</v>
      </c>
    </row>
    <row r="379" spans="1:5" ht="12.75">
      <c r="A379" s="33"/>
      <c r="B379" s="33"/>
      <c r="C379" s="3">
        <v>4300</v>
      </c>
      <c r="D379" s="15" t="s">
        <v>55</v>
      </c>
      <c r="E379" s="92">
        <v>204488</v>
      </c>
    </row>
    <row r="380" spans="1:5" ht="12.75">
      <c r="A380" s="33"/>
      <c r="B380" s="33"/>
      <c r="C380" s="3">
        <v>4610</v>
      </c>
      <c r="D380" s="16" t="s">
        <v>290</v>
      </c>
      <c r="E380" s="92">
        <v>8000</v>
      </c>
    </row>
    <row r="381" spans="1:5" ht="12.75">
      <c r="A381" s="33"/>
      <c r="B381" s="53" t="s">
        <v>185</v>
      </c>
      <c r="C381" s="57"/>
      <c r="D381" s="56" t="s">
        <v>1</v>
      </c>
      <c r="E381" s="97">
        <f>SUM(E382:E393)</f>
        <v>63200</v>
      </c>
    </row>
    <row r="382" spans="1:5" ht="12.75">
      <c r="A382" s="33"/>
      <c r="B382" s="33"/>
      <c r="C382" s="6">
        <v>2360</v>
      </c>
      <c r="D382" t="s">
        <v>350</v>
      </c>
      <c r="E382" s="92">
        <v>10000</v>
      </c>
    </row>
    <row r="383" spans="1:4" ht="12.75">
      <c r="A383" s="33"/>
      <c r="B383" s="33"/>
      <c r="D383" t="s">
        <v>351</v>
      </c>
    </row>
    <row r="384" spans="1:4" ht="12.75">
      <c r="A384" s="33"/>
      <c r="B384" s="33"/>
      <c r="D384" t="s">
        <v>352</v>
      </c>
    </row>
    <row r="385" spans="1:4" ht="12.75">
      <c r="A385" s="33"/>
      <c r="B385" s="33"/>
      <c r="D385" t="s">
        <v>353</v>
      </c>
    </row>
    <row r="386" spans="1:4" ht="12.75">
      <c r="A386" s="33"/>
      <c r="B386" s="33"/>
      <c r="D386" t="s">
        <v>354</v>
      </c>
    </row>
    <row r="387" spans="1:5" ht="12.75">
      <c r="A387" s="33"/>
      <c r="B387" s="33"/>
      <c r="C387" s="6">
        <v>2710</v>
      </c>
      <c r="D387" t="s">
        <v>582</v>
      </c>
      <c r="E387" s="92">
        <v>5000</v>
      </c>
    </row>
    <row r="388" spans="1:4" ht="12.75">
      <c r="A388" s="33"/>
      <c r="B388" s="33"/>
      <c r="D388" t="s">
        <v>583</v>
      </c>
    </row>
    <row r="389" spans="1:4" ht="12.75">
      <c r="A389" s="33"/>
      <c r="B389" s="33"/>
      <c r="D389" t="s">
        <v>584</v>
      </c>
    </row>
    <row r="390" spans="1:5" ht="12.75">
      <c r="A390" s="33"/>
      <c r="B390" s="33"/>
      <c r="C390" s="6">
        <v>4210</v>
      </c>
      <c r="D390" s="2" t="s">
        <v>52</v>
      </c>
      <c r="E390" s="92">
        <v>2000</v>
      </c>
    </row>
    <row r="391" spans="1:5" ht="12.75">
      <c r="A391" s="33"/>
      <c r="B391" s="33"/>
      <c r="C391" s="6">
        <v>4220</v>
      </c>
      <c r="D391" t="s">
        <v>61</v>
      </c>
      <c r="E391" s="92">
        <v>2000</v>
      </c>
    </row>
    <row r="392" spans="1:5" ht="12.75">
      <c r="A392" s="33"/>
      <c r="B392" s="33"/>
      <c r="C392" s="3">
        <v>4300</v>
      </c>
      <c r="D392" s="15" t="s">
        <v>55</v>
      </c>
      <c r="E392" s="92">
        <v>44000</v>
      </c>
    </row>
    <row r="393" spans="1:5" ht="12.75">
      <c r="A393" s="33"/>
      <c r="B393" s="33"/>
      <c r="C393" s="3">
        <v>4430</v>
      </c>
      <c r="D393" s="47" t="s">
        <v>223</v>
      </c>
      <c r="E393" s="92">
        <v>200</v>
      </c>
    </row>
    <row r="394" spans="1:4" ht="12.75">
      <c r="A394" s="33"/>
      <c r="B394" s="33"/>
      <c r="C394" s="3"/>
      <c r="D394" s="47"/>
    </row>
    <row r="395" spans="1:5" ht="12.75">
      <c r="A395" s="32" t="s">
        <v>215</v>
      </c>
      <c r="B395" s="32"/>
      <c r="C395" s="14"/>
      <c r="D395" s="41" t="s">
        <v>211</v>
      </c>
      <c r="E395" s="95">
        <f>E402+E396</f>
        <v>53600</v>
      </c>
    </row>
    <row r="396" spans="1:5" s="71" customFormat="1" ht="12.75">
      <c r="A396" s="111"/>
      <c r="B396" s="53" t="s">
        <v>426</v>
      </c>
      <c r="C396" s="54"/>
      <c r="D396" s="67" t="s">
        <v>427</v>
      </c>
      <c r="E396" s="97">
        <f>E397</f>
        <v>2000</v>
      </c>
    </row>
    <row r="397" spans="1:5" s="71" customFormat="1" ht="12.75">
      <c r="A397" s="111"/>
      <c r="B397" s="111"/>
      <c r="C397" s="6">
        <v>2360</v>
      </c>
      <c r="D397" t="s">
        <v>350</v>
      </c>
      <c r="E397" s="105">
        <v>2000</v>
      </c>
    </row>
    <row r="398" spans="1:5" s="71" customFormat="1" ht="12.75">
      <c r="A398" s="111"/>
      <c r="B398" s="111"/>
      <c r="C398" s="6"/>
      <c r="D398" t="s">
        <v>351</v>
      </c>
      <c r="E398" s="105"/>
    </row>
    <row r="399" spans="1:5" ht="12.75">
      <c r="A399" s="32"/>
      <c r="B399" s="32"/>
      <c r="D399" t="s">
        <v>352</v>
      </c>
      <c r="E399" s="95"/>
    </row>
    <row r="400" spans="1:5" ht="12.75">
      <c r="A400" s="32"/>
      <c r="B400" s="32"/>
      <c r="D400" t="s">
        <v>353</v>
      </c>
      <c r="E400" s="95"/>
    </row>
    <row r="401" spans="1:5" ht="12.75">
      <c r="A401" s="32"/>
      <c r="B401" s="32"/>
      <c r="D401" t="s">
        <v>354</v>
      </c>
      <c r="E401" s="95"/>
    </row>
    <row r="402" spans="1:5" ht="12.75">
      <c r="A402" s="33"/>
      <c r="B402" s="53" t="s">
        <v>257</v>
      </c>
      <c r="C402" s="54"/>
      <c r="D402" s="55" t="s">
        <v>1</v>
      </c>
      <c r="E402" s="97">
        <f>SUM(E403:E412)</f>
        <v>51600</v>
      </c>
    </row>
    <row r="403" spans="1:5" ht="12.75">
      <c r="A403" s="33"/>
      <c r="B403" s="33"/>
      <c r="C403" s="6">
        <v>2360</v>
      </c>
      <c r="D403" t="s">
        <v>350</v>
      </c>
      <c r="E403" s="92">
        <v>40000</v>
      </c>
    </row>
    <row r="404" spans="1:4" ht="12.75">
      <c r="A404" s="33"/>
      <c r="B404" s="33"/>
      <c r="D404" t="s">
        <v>351</v>
      </c>
    </row>
    <row r="405" spans="1:4" ht="12.75">
      <c r="A405" s="33"/>
      <c r="B405" s="33"/>
      <c r="D405" t="s">
        <v>352</v>
      </c>
    </row>
    <row r="406" spans="1:4" ht="12.75">
      <c r="A406" s="33"/>
      <c r="B406" s="33"/>
      <c r="D406" t="s">
        <v>353</v>
      </c>
    </row>
    <row r="407" spans="1:4" ht="12.75">
      <c r="A407" s="33"/>
      <c r="B407" s="33"/>
      <c r="D407" t="s">
        <v>354</v>
      </c>
    </row>
    <row r="408" spans="1:5" ht="12.75">
      <c r="A408" s="33"/>
      <c r="B408" s="33"/>
      <c r="C408" s="6">
        <v>4170</v>
      </c>
      <c r="D408" t="s">
        <v>240</v>
      </c>
      <c r="E408" s="92">
        <v>1000</v>
      </c>
    </row>
    <row r="409" spans="1:5" ht="12.75">
      <c r="A409" s="33"/>
      <c r="B409" s="33"/>
      <c r="C409" s="6">
        <v>4190</v>
      </c>
      <c r="D409" t="s">
        <v>429</v>
      </c>
      <c r="E409" s="92">
        <v>2000</v>
      </c>
    </row>
    <row r="410" spans="1:5" ht="12.75">
      <c r="A410" s="33"/>
      <c r="B410" s="33"/>
      <c r="C410" s="6">
        <v>4210</v>
      </c>
      <c r="D410" s="2" t="s">
        <v>52</v>
      </c>
      <c r="E410" s="92">
        <v>4000</v>
      </c>
    </row>
    <row r="411" spans="1:5" ht="12.75">
      <c r="A411" s="33"/>
      <c r="B411" s="33"/>
      <c r="C411" s="6">
        <v>4220</v>
      </c>
      <c r="D411" s="2" t="s">
        <v>61</v>
      </c>
      <c r="E411" s="92">
        <v>1000</v>
      </c>
    </row>
    <row r="412" spans="1:5" ht="12.75">
      <c r="A412" s="33"/>
      <c r="B412" s="33"/>
      <c r="C412" s="3">
        <v>4300</v>
      </c>
      <c r="D412" s="15" t="s">
        <v>55</v>
      </c>
      <c r="E412" s="92">
        <v>3600</v>
      </c>
    </row>
    <row r="413" spans="1:4" ht="12.75">
      <c r="A413" s="33"/>
      <c r="B413" s="33"/>
      <c r="C413" s="3"/>
      <c r="D413" s="47"/>
    </row>
    <row r="414" spans="1:5" s="56" customFormat="1" ht="12.75">
      <c r="A414" s="53" t="s">
        <v>476</v>
      </c>
      <c r="B414" s="53"/>
      <c r="C414" s="54"/>
      <c r="D414" s="55" t="s">
        <v>466</v>
      </c>
      <c r="E414" s="97">
        <f>E415</f>
        <v>1000</v>
      </c>
    </row>
    <row r="415" spans="1:5" ht="12.75">
      <c r="A415" s="33"/>
      <c r="B415" s="53" t="s">
        <v>446</v>
      </c>
      <c r="C415" s="54"/>
      <c r="D415" s="55" t="s">
        <v>1</v>
      </c>
      <c r="E415" s="97">
        <f>E416</f>
        <v>1000</v>
      </c>
    </row>
    <row r="416" spans="1:5" ht="12.75">
      <c r="A416" s="33"/>
      <c r="B416" s="33"/>
      <c r="C416" s="6">
        <v>2360</v>
      </c>
      <c r="D416" t="s">
        <v>350</v>
      </c>
      <c r="E416" s="92">
        <v>1000</v>
      </c>
    </row>
    <row r="417" spans="1:4" ht="12.75">
      <c r="A417" s="33"/>
      <c r="B417" s="33"/>
      <c r="D417" t="s">
        <v>351</v>
      </c>
    </row>
    <row r="418" spans="1:4" ht="12.75">
      <c r="A418" s="33"/>
      <c r="B418" s="33"/>
      <c r="D418" t="s">
        <v>352</v>
      </c>
    </row>
    <row r="419" spans="1:4" ht="12.75">
      <c r="A419" s="33"/>
      <c r="B419" s="33"/>
      <c r="D419" t="s">
        <v>353</v>
      </c>
    </row>
    <row r="420" spans="1:4" ht="12.75">
      <c r="A420" s="33"/>
      <c r="B420" s="33"/>
      <c r="D420" t="s">
        <v>354</v>
      </c>
    </row>
    <row r="421" spans="1:2" ht="12.75">
      <c r="A421" s="33"/>
      <c r="B421" s="33"/>
    </row>
    <row r="422" spans="1:5" ht="12.75">
      <c r="A422" s="53" t="s">
        <v>444</v>
      </c>
      <c r="B422" s="53"/>
      <c r="C422" s="57"/>
      <c r="D422" s="56" t="s">
        <v>445</v>
      </c>
      <c r="E422" s="97">
        <f>E429+E423+E425</f>
        <v>269650</v>
      </c>
    </row>
    <row r="423" spans="1:5" ht="12.75">
      <c r="A423" s="53"/>
      <c r="B423" s="53" t="s">
        <v>453</v>
      </c>
      <c r="C423" s="57"/>
      <c r="D423" s="56" t="s">
        <v>454</v>
      </c>
      <c r="E423" s="97">
        <f>E424</f>
        <v>1000</v>
      </c>
    </row>
    <row r="424" spans="1:5" ht="12.75">
      <c r="A424" s="53"/>
      <c r="B424" s="53"/>
      <c r="C424" s="3">
        <v>4300</v>
      </c>
      <c r="D424" s="15" t="s">
        <v>55</v>
      </c>
      <c r="E424" s="105">
        <v>1000</v>
      </c>
    </row>
    <row r="425" spans="1:5" ht="12.75">
      <c r="A425" s="53"/>
      <c r="B425" s="53" t="s">
        <v>453</v>
      </c>
      <c r="C425" s="57"/>
      <c r="D425" s="56" t="s">
        <v>608</v>
      </c>
      <c r="E425" s="97">
        <f>SUM(E426:E428)</f>
        <v>1150</v>
      </c>
    </row>
    <row r="426" spans="1:5" ht="12.75">
      <c r="A426" s="53"/>
      <c r="B426" s="53"/>
      <c r="C426" s="6">
        <v>4010</v>
      </c>
      <c r="D426" t="s">
        <v>47</v>
      </c>
      <c r="E426" s="105">
        <v>959</v>
      </c>
    </row>
    <row r="427" spans="1:5" ht="12.75">
      <c r="A427" s="53"/>
      <c r="B427" s="53"/>
      <c r="C427" s="6">
        <v>4110</v>
      </c>
      <c r="D427" t="s">
        <v>49</v>
      </c>
      <c r="E427" s="105">
        <v>166</v>
      </c>
    </row>
    <row r="428" spans="1:5" ht="12.75">
      <c r="A428" s="53"/>
      <c r="B428" s="53"/>
      <c r="C428" s="6">
        <v>4120</v>
      </c>
      <c r="D428" t="s">
        <v>514</v>
      </c>
      <c r="E428" s="105">
        <v>25</v>
      </c>
    </row>
    <row r="429" spans="1:5" ht="12.75">
      <c r="A429" s="33"/>
      <c r="B429" s="53" t="s">
        <v>512</v>
      </c>
      <c r="C429" s="57"/>
      <c r="D429" s="56" t="s">
        <v>513</v>
      </c>
      <c r="E429" s="97">
        <f>SUM(E430:E433)</f>
        <v>267500</v>
      </c>
    </row>
    <row r="430" spans="1:5" ht="12.75">
      <c r="A430" s="33"/>
      <c r="B430" s="33"/>
      <c r="C430" s="6">
        <v>2830</v>
      </c>
      <c r="D430" t="s">
        <v>169</v>
      </c>
      <c r="E430" s="92">
        <v>267500</v>
      </c>
    </row>
    <row r="431" spans="1:4" ht="12.75">
      <c r="A431" s="33"/>
      <c r="B431" s="33"/>
      <c r="D431" t="s">
        <v>180</v>
      </c>
    </row>
    <row r="432" spans="1:4" ht="12.75">
      <c r="A432" s="33"/>
      <c r="B432" s="33"/>
      <c r="D432" t="s">
        <v>279</v>
      </c>
    </row>
    <row r="433" spans="1:4" ht="12.75">
      <c r="A433" s="33"/>
      <c r="B433" s="33"/>
      <c r="D433" t="s">
        <v>278</v>
      </c>
    </row>
    <row r="434" spans="1:2" ht="12.75">
      <c r="A434" s="33"/>
      <c r="B434" s="33"/>
    </row>
    <row r="435" spans="1:5" ht="12.75">
      <c r="A435" s="7">
        <v>854</v>
      </c>
      <c r="B435" s="7"/>
      <c r="C435" s="7"/>
      <c r="D435" s="5" t="s">
        <v>59</v>
      </c>
      <c r="E435" s="95">
        <f>E436+E441+E438</f>
        <v>376380</v>
      </c>
    </row>
    <row r="436" spans="1:5" ht="12.75">
      <c r="A436" s="7"/>
      <c r="B436" s="53" t="s">
        <v>447</v>
      </c>
      <c r="C436" s="54"/>
      <c r="D436" s="55" t="s">
        <v>448</v>
      </c>
      <c r="E436" s="97">
        <f>E437</f>
        <v>165980</v>
      </c>
    </row>
    <row r="437" spans="1:5" ht="12.75">
      <c r="A437" s="7"/>
      <c r="B437" s="33"/>
      <c r="C437" s="61">
        <v>2540</v>
      </c>
      <c r="D437" s="64" t="s">
        <v>305</v>
      </c>
      <c r="E437" s="92">
        <v>165980</v>
      </c>
    </row>
    <row r="438" spans="1:5" ht="12.75">
      <c r="A438" s="7"/>
      <c r="B438" s="53" t="s">
        <v>520</v>
      </c>
      <c r="C438" s="54"/>
      <c r="D438" s="65" t="s">
        <v>521</v>
      </c>
      <c r="E438" s="97">
        <f>E440</f>
        <v>83400</v>
      </c>
    </row>
    <row r="439" spans="1:4" ht="12.75">
      <c r="A439" s="7"/>
      <c r="B439" s="33"/>
      <c r="C439" s="61"/>
      <c r="D439" s="16" t="s">
        <v>522</v>
      </c>
    </row>
    <row r="440" spans="1:5" ht="12.75">
      <c r="A440" s="7"/>
      <c r="B440" s="33"/>
      <c r="C440" s="6">
        <v>3240</v>
      </c>
      <c r="D440" t="s">
        <v>239</v>
      </c>
      <c r="E440" s="92">
        <v>83400</v>
      </c>
    </row>
    <row r="441" spans="1:5" ht="12.75">
      <c r="A441" s="7"/>
      <c r="B441" s="57">
        <v>85495</v>
      </c>
      <c r="C441" s="57"/>
      <c r="D441" s="56" t="s">
        <v>468</v>
      </c>
      <c r="E441" s="99">
        <f>E442</f>
        <v>127000</v>
      </c>
    </row>
    <row r="442" spans="1:5" ht="12.75">
      <c r="A442" s="7"/>
      <c r="B442" s="7"/>
      <c r="C442" s="6">
        <v>2360</v>
      </c>
      <c r="D442" t="s">
        <v>350</v>
      </c>
      <c r="E442" s="100">
        <v>127000</v>
      </c>
    </row>
    <row r="443" spans="1:5" ht="12.75">
      <c r="A443" s="7"/>
      <c r="B443" s="7"/>
      <c r="D443" t="s">
        <v>351</v>
      </c>
      <c r="E443" s="99"/>
    </row>
    <row r="444" spans="1:5" ht="12.75">
      <c r="A444" s="7"/>
      <c r="B444" s="7"/>
      <c r="D444" t="s">
        <v>352</v>
      </c>
      <c r="E444" s="100"/>
    </row>
    <row r="445" spans="1:5" ht="12.75">
      <c r="A445" s="7"/>
      <c r="B445" s="7"/>
      <c r="D445" t="s">
        <v>353</v>
      </c>
      <c r="E445" s="100"/>
    </row>
    <row r="446" spans="1:5" ht="12.75">
      <c r="A446" s="7"/>
      <c r="B446" s="7"/>
      <c r="D446" t="s">
        <v>354</v>
      </c>
      <c r="E446" s="100"/>
    </row>
    <row r="447" spans="1:5" ht="12.75">
      <c r="A447" s="7"/>
      <c r="B447" s="7"/>
      <c r="E447" s="100"/>
    </row>
    <row r="448" spans="1:5" ht="12.75">
      <c r="A448" s="7">
        <v>900</v>
      </c>
      <c r="B448" s="7"/>
      <c r="D448" s="41" t="s">
        <v>98</v>
      </c>
      <c r="E448" s="99">
        <f>E449</f>
        <v>10100</v>
      </c>
    </row>
    <row r="449" spans="1:5" s="71" customFormat="1" ht="12.75">
      <c r="A449" s="72"/>
      <c r="B449" s="72">
        <v>90095</v>
      </c>
      <c r="C449" s="72"/>
      <c r="D449" t="s">
        <v>595</v>
      </c>
      <c r="E449" s="104">
        <f>E450</f>
        <v>10100</v>
      </c>
    </row>
    <row r="450" spans="1:5" ht="12.75">
      <c r="A450" s="7"/>
      <c r="B450" s="7"/>
      <c r="C450" s="6">
        <v>4210</v>
      </c>
      <c r="D450" s="2" t="s">
        <v>52</v>
      </c>
      <c r="E450" s="100">
        <v>10100</v>
      </c>
    </row>
    <row r="451" spans="1:5" ht="12.75">
      <c r="A451" s="7"/>
      <c r="B451" s="7"/>
      <c r="E451" s="100"/>
    </row>
    <row r="452" spans="1:5" ht="12.75">
      <c r="A452" s="25" t="s">
        <v>75</v>
      </c>
      <c r="B452" s="32"/>
      <c r="C452" s="14"/>
      <c r="D452" s="41" t="s">
        <v>65</v>
      </c>
      <c r="E452" s="95">
        <f>E453+E470+E476+E481</f>
        <v>3073800</v>
      </c>
    </row>
    <row r="453" spans="1:5" ht="12.75">
      <c r="A453" s="24"/>
      <c r="B453" s="53" t="s">
        <v>245</v>
      </c>
      <c r="C453" s="54"/>
      <c r="D453" s="67" t="s">
        <v>246</v>
      </c>
      <c r="E453" s="97">
        <f>SUM(E454:E469)</f>
        <v>78200</v>
      </c>
    </row>
    <row r="454" spans="1:5" ht="12.75">
      <c r="A454" s="24"/>
      <c r="B454" s="33"/>
      <c r="C454" s="6">
        <v>2360</v>
      </c>
      <c r="D454" t="s">
        <v>350</v>
      </c>
      <c r="E454" s="92">
        <v>30000</v>
      </c>
    </row>
    <row r="455" spans="1:4" ht="12.75">
      <c r="A455" s="24"/>
      <c r="B455" s="33"/>
      <c r="D455" t="s">
        <v>351</v>
      </c>
    </row>
    <row r="456" spans="1:4" ht="12.75">
      <c r="A456" s="24"/>
      <c r="B456" s="33"/>
      <c r="D456" t="s">
        <v>352</v>
      </c>
    </row>
    <row r="457" spans="1:4" ht="12.75">
      <c r="A457" s="24"/>
      <c r="B457" s="33"/>
      <c r="D457" t="s">
        <v>353</v>
      </c>
    </row>
    <row r="458" spans="1:4" ht="12.75">
      <c r="A458" s="24"/>
      <c r="B458" s="33"/>
      <c r="D458" t="s">
        <v>354</v>
      </c>
    </row>
    <row r="459" spans="1:5" ht="12.75">
      <c r="A459" s="24"/>
      <c r="B459" s="33"/>
      <c r="C459" s="6">
        <v>3040</v>
      </c>
      <c r="D459" s="2" t="s">
        <v>298</v>
      </c>
      <c r="E459" s="92">
        <v>3000</v>
      </c>
    </row>
    <row r="460" spans="1:4" ht="12.75">
      <c r="A460" s="24"/>
      <c r="B460" s="33"/>
      <c r="D460" s="2" t="s">
        <v>286</v>
      </c>
    </row>
    <row r="461" spans="1:5" ht="12.75">
      <c r="A461" s="24"/>
      <c r="B461" s="33"/>
      <c r="C461" s="6">
        <v>4110</v>
      </c>
      <c r="D461" t="s">
        <v>49</v>
      </c>
      <c r="E461" s="92">
        <v>1000</v>
      </c>
    </row>
    <row r="462" spans="1:5" ht="12.75">
      <c r="A462" s="24"/>
      <c r="B462" s="33"/>
      <c r="C462" s="6">
        <v>4120</v>
      </c>
      <c r="D462" t="s">
        <v>514</v>
      </c>
      <c r="E462" s="92">
        <v>200</v>
      </c>
    </row>
    <row r="463" spans="1:5" ht="12.75">
      <c r="A463" s="24"/>
      <c r="B463" s="33"/>
      <c r="C463" s="6">
        <v>4170</v>
      </c>
      <c r="D463" t="s">
        <v>240</v>
      </c>
      <c r="E463" s="92">
        <v>3000</v>
      </c>
    </row>
    <row r="464" spans="1:5" ht="12.75">
      <c r="A464" s="24"/>
      <c r="B464" s="33"/>
      <c r="C464" s="6">
        <v>4190</v>
      </c>
      <c r="D464" t="s">
        <v>429</v>
      </c>
      <c r="E464" s="92">
        <v>2000</v>
      </c>
    </row>
    <row r="465" spans="1:5" ht="12.75">
      <c r="A465" s="24"/>
      <c r="B465" s="33"/>
      <c r="C465" s="6">
        <v>4210</v>
      </c>
      <c r="D465" s="2" t="s">
        <v>52</v>
      </c>
      <c r="E465" s="92">
        <v>5000</v>
      </c>
    </row>
    <row r="466" spans="1:5" ht="12.75">
      <c r="A466" s="24"/>
      <c r="B466" s="33"/>
      <c r="C466" s="6">
        <v>4220</v>
      </c>
      <c r="D466" s="2" t="s">
        <v>61</v>
      </c>
      <c r="E466" s="92">
        <v>2000</v>
      </c>
    </row>
    <row r="467" spans="1:5" ht="12.75">
      <c r="A467" s="24"/>
      <c r="B467" s="33"/>
      <c r="C467" s="3">
        <v>4260</v>
      </c>
      <c r="D467" s="15" t="s">
        <v>53</v>
      </c>
      <c r="E467" s="92">
        <v>1000</v>
      </c>
    </row>
    <row r="468" spans="1:5" ht="12.75">
      <c r="A468" s="24"/>
      <c r="B468" s="33"/>
      <c r="C468" s="3">
        <v>4300</v>
      </c>
      <c r="D468" s="15" t="s">
        <v>55</v>
      </c>
      <c r="E468" s="92">
        <v>29000</v>
      </c>
    </row>
    <row r="469" spans="1:5" ht="12.75">
      <c r="A469" s="24"/>
      <c r="B469" s="33"/>
      <c r="C469" s="3">
        <v>4430</v>
      </c>
      <c r="D469" s="47" t="s">
        <v>223</v>
      </c>
      <c r="E469" s="92">
        <v>2000</v>
      </c>
    </row>
    <row r="470" spans="1:5" ht="12.75">
      <c r="A470" s="24"/>
      <c r="B470" s="6">
        <v>92109</v>
      </c>
      <c r="D470" t="s">
        <v>66</v>
      </c>
      <c r="E470" s="88">
        <f>SUM(E471:E473)</f>
        <v>1128200</v>
      </c>
    </row>
    <row r="471" spans="1:5" ht="12.75">
      <c r="A471" s="24"/>
      <c r="B471" s="6"/>
      <c r="C471" s="6">
        <v>2480</v>
      </c>
      <c r="D471" t="s">
        <v>267</v>
      </c>
      <c r="E471" s="74">
        <v>838200</v>
      </c>
    </row>
    <row r="472" spans="1:5" ht="12.75">
      <c r="A472" s="24"/>
      <c r="B472" s="6"/>
      <c r="D472" t="s">
        <v>236</v>
      </c>
      <c r="E472" s="74"/>
    </row>
    <row r="473" spans="1:5" ht="12.75">
      <c r="A473" s="24"/>
      <c r="B473" s="6"/>
      <c r="C473" s="6">
        <v>6220</v>
      </c>
      <c r="D473" t="s">
        <v>495</v>
      </c>
      <c r="E473" s="74">
        <v>290000</v>
      </c>
    </row>
    <row r="474" spans="1:5" ht="12.75">
      <c r="A474" s="24"/>
      <c r="B474" s="6"/>
      <c r="D474" t="s">
        <v>586</v>
      </c>
      <c r="E474" s="74"/>
    </row>
    <row r="475" spans="1:5" ht="12.75">
      <c r="A475" s="24"/>
      <c r="B475" s="6"/>
      <c r="D475" t="s">
        <v>585</v>
      </c>
      <c r="E475" s="74"/>
    </row>
    <row r="476" spans="1:5" ht="12.75">
      <c r="A476" s="24"/>
      <c r="B476" s="6">
        <v>92116</v>
      </c>
      <c r="D476" t="s">
        <v>268</v>
      </c>
      <c r="E476" s="88">
        <f>SUM(E477:E480)</f>
        <v>936400</v>
      </c>
    </row>
    <row r="477" spans="1:5" ht="12.75">
      <c r="A477" s="24"/>
      <c r="B477" s="6"/>
      <c r="C477" s="6">
        <v>2480</v>
      </c>
      <c r="D477" t="s">
        <v>267</v>
      </c>
      <c r="E477" s="74">
        <v>929000</v>
      </c>
    </row>
    <row r="478" spans="1:5" ht="12.75">
      <c r="A478" s="24"/>
      <c r="B478" s="6"/>
      <c r="D478" t="s">
        <v>236</v>
      </c>
      <c r="E478" s="74"/>
    </row>
    <row r="479" spans="1:5" ht="12.75">
      <c r="A479" s="24"/>
      <c r="B479" s="6"/>
      <c r="C479" s="6">
        <v>2800</v>
      </c>
      <c r="D479" t="s">
        <v>537</v>
      </c>
      <c r="E479" s="74">
        <v>7400</v>
      </c>
    </row>
    <row r="480" spans="1:5" ht="12.75">
      <c r="A480" s="24"/>
      <c r="B480" s="6"/>
      <c r="D480" t="s">
        <v>538</v>
      </c>
      <c r="E480" s="74"/>
    </row>
    <row r="481" spans="1:5" ht="12.75">
      <c r="A481" s="24"/>
      <c r="B481" s="6">
        <v>92118</v>
      </c>
      <c r="D481" t="s">
        <v>33</v>
      </c>
      <c r="E481" s="88">
        <f>SUM(E482:E484)</f>
        <v>931000</v>
      </c>
    </row>
    <row r="482" spans="1:5" ht="12.75">
      <c r="A482" s="24"/>
      <c r="B482" s="6"/>
      <c r="C482" s="6">
        <v>2480</v>
      </c>
      <c r="D482" t="s">
        <v>235</v>
      </c>
      <c r="E482" s="74">
        <v>915000</v>
      </c>
    </row>
    <row r="483" spans="1:5" ht="12.75">
      <c r="A483" s="24"/>
      <c r="B483" s="6"/>
      <c r="D483" t="s">
        <v>236</v>
      </c>
      <c r="E483" s="74"/>
    </row>
    <row r="484" spans="1:5" ht="12.75">
      <c r="A484" s="24"/>
      <c r="B484" s="6"/>
      <c r="C484" s="6">
        <v>6220</v>
      </c>
      <c r="D484" t="s">
        <v>587</v>
      </c>
      <c r="E484" s="74">
        <v>16000</v>
      </c>
    </row>
    <row r="485" spans="1:5" ht="12.75">
      <c r="A485" s="24"/>
      <c r="B485" s="6"/>
      <c r="D485" t="s">
        <v>588</v>
      </c>
      <c r="E485" s="74"/>
    </row>
    <row r="486" spans="1:5" ht="12.75">
      <c r="A486" s="24"/>
      <c r="B486" s="6"/>
      <c r="D486" t="s">
        <v>589</v>
      </c>
      <c r="E486" s="74"/>
    </row>
    <row r="487" spans="1:4" ht="12.75">
      <c r="A487" s="24"/>
      <c r="B487" s="33"/>
      <c r="C487" s="3"/>
      <c r="D487" s="47"/>
    </row>
    <row r="488" spans="1:5" ht="12.75">
      <c r="A488" s="25" t="s">
        <v>76</v>
      </c>
      <c r="B488" s="32"/>
      <c r="C488" s="14"/>
      <c r="D488" s="41" t="s">
        <v>348</v>
      </c>
      <c r="E488" s="95">
        <f>E489</f>
        <v>167850</v>
      </c>
    </row>
    <row r="489" spans="1:5" ht="12.75">
      <c r="A489" s="24"/>
      <c r="B489" s="53" t="s">
        <v>247</v>
      </c>
      <c r="C489" s="54"/>
      <c r="D489" s="67" t="s">
        <v>349</v>
      </c>
      <c r="E489" s="97">
        <f>SUM(E490:E505)</f>
        <v>167850</v>
      </c>
    </row>
    <row r="490" spans="1:5" ht="12.75">
      <c r="A490" s="24"/>
      <c r="B490" s="33"/>
      <c r="C490" s="6">
        <v>2360</v>
      </c>
      <c r="D490" t="s">
        <v>350</v>
      </c>
      <c r="E490" s="92">
        <v>100000</v>
      </c>
    </row>
    <row r="491" spans="1:4" ht="12.75">
      <c r="A491" s="24"/>
      <c r="B491" s="33"/>
      <c r="D491" t="s">
        <v>351</v>
      </c>
    </row>
    <row r="492" spans="1:4" ht="12.75">
      <c r="A492" s="24"/>
      <c r="B492" s="33"/>
      <c r="D492" t="s">
        <v>352</v>
      </c>
    </row>
    <row r="493" spans="1:4" ht="12.75">
      <c r="A493" s="24"/>
      <c r="B493" s="33"/>
      <c r="D493" t="s">
        <v>353</v>
      </c>
    </row>
    <row r="494" spans="1:4" ht="12.75">
      <c r="A494" s="24"/>
      <c r="B494" s="33"/>
      <c r="D494" t="s">
        <v>354</v>
      </c>
    </row>
    <row r="495" spans="1:5" ht="12.75">
      <c r="A495" s="24"/>
      <c r="B495" s="33"/>
      <c r="C495" s="6">
        <v>3030</v>
      </c>
      <c r="D495" t="s">
        <v>62</v>
      </c>
      <c r="E495" s="92">
        <v>5000</v>
      </c>
    </row>
    <row r="496" spans="1:5" ht="12.75">
      <c r="A496" s="24"/>
      <c r="B496" s="33"/>
      <c r="C496" s="6">
        <v>3040</v>
      </c>
      <c r="D496" s="2" t="s">
        <v>298</v>
      </c>
      <c r="E496" s="92">
        <v>2000</v>
      </c>
    </row>
    <row r="497" spans="1:4" ht="12.75">
      <c r="A497" s="24"/>
      <c r="B497" s="33"/>
      <c r="D497" s="2" t="s">
        <v>286</v>
      </c>
    </row>
    <row r="498" spans="1:5" ht="12.75">
      <c r="A498" s="24"/>
      <c r="B498" s="33"/>
      <c r="C498" s="6">
        <v>4110</v>
      </c>
      <c r="D498" t="s">
        <v>49</v>
      </c>
      <c r="E498" s="92">
        <v>500</v>
      </c>
    </row>
    <row r="499" spans="1:5" ht="12.75">
      <c r="A499" s="24"/>
      <c r="B499" s="33"/>
      <c r="C499" s="6">
        <v>4120</v>
      </c>
      <c r="D499" t="s">
        <v>514</v>
      </c>
      <c r="E499" s="92">
        <v>50</v>
      </c>
    </row>
    <row r="500" spans="1:5" ht="12.75">
      <c r="A500" s="24"/>
      <c r="B500" s="33"/>
      <c r="C500" s="6">
        <v>4170</v>
      </c>
      <c r="D500" t="s">
        <v>240</v>
      </c>
      <c r="E500" s="92">
        <v>6000</v>
      </c>
    </row>
    <row r="501" spans="1:5" ht="12.75">
      <c r="A501" s="24"/>
      <c r="B501" s="33"/>
      <c r="C501" s="6">
        <v>4190</v>
      </c>
      <c r="D501" t="s">
        <v>429</v>
      </c>
      <c r="E501" s="92">
        <v>10000</v>
      </c>
    </row>
    <row r="502" spans="1:5" ht="12.75">
      <c r="A502" s="24"/>
      <c r="B502" s="33"/>
      <c r="C502" s="6">
        <v>4210</v>
      </c>
      <c r="D502" s="2" t="s">
        <v>52</v>
      </c>
      <c r="E502" s="92">
        <v>10300</v>
      </c>
    </row>
    <row r="503" spans="1:5" ht="12.75">
      <c r="A503" s="24"/>
      <c r="B503" s="33"/>
      <c r="C503" s="6">
        <v>4220</v>
      </c>
      <c r="D503" s="2" t="s">
        <v>61</v>
      </c>
      <c r="E503" s="92">
        <v>5000</v>
      </c>
    </row>
    <row r="504" spans="1:5" ht="12.75">
      <c r="A504" s="24"/>
      <c r="B504" s="33"/>
      <c r="C504" s="3">
        <v>4300</v>
      </c>
      <c r="D504" s="15" t="s">
        <v>55</v>
      </c>
      <c r="E504" s="92">
        <v>28000</v>
      </c>
    </row>
    <row r="505" spans="1:5" ht="12.75">
      <c r="A505" s="33"/>
      <c r="B505" s="33"/>
      <c r="C505" s="3">
        <v>4430</v>
      </c>
      <c r="D505" s="47" t="s">
        <v>223</v>
      </c>
      <c r="E505" s="92">
        <v>1000</v>
      </c>
    </row>
    <row r="506" spans="1:5" ht="12.75">
      <c r="A506" s="33"/>
      <c r="B506" s="33"/>
      <c r="C506" s="3"/>
      <c r="D506" s="47"/>
      <c r="E506" s="85"/>
    </row>
    <row r="507" spans="1:5" ht="12.75">
      <c r="A507" s="33"/>
      <c r="B507" s="33"/>
      <c r="C507" s="3"/>
      <c r="D507" s="47"/>
      <c r="E507"/>
    </row>
    <row r="508" spans="1:5" s="56" customFormat="1" ht="12.75">
      <c r="A508" s="33"/>
      <c r="B508" s="33"/>
      <c r="C508" s="3"/>
      <c r="D508" s="47"/>
      <c r="E508"/>
    </row>
    <row r="509" spans="1:5" ht="12.75">
      <c r="A509" s="33"/>
      <c r="B509" s="33"/>
      <c r="C509" s="3"/>
      <c r="D509" s="47"/>
      <c r="E509"/>
    </row>
    <row r="510" spans="1:5" ht="12.75">
      <c r="A510" s="33"/>
      <c r="B510" s="33"/>
      <c r="C510" s="3"/>
      <c r="D510" s="47"/>
      <c r="E510"/>
    </row>
    <row r="511" spans="1:5" ht="12.75">
      <c r="A511" s="33"/>
      <c r="B511" s="33"/>
      <c r="C511" s="3"/>
      <c r="D511" s="47"/>
      <c r="E511"/>
    </row>
    <row r="512" spans="1:5" ht="12.75">
      <c r="A512" s="24"/>
      <c r="B512" s="33"/>
      <c r="D512" s="17" t="s">
        <v>34</v>
      </c>
      <c r="E512" s="102" t="s">
        <v>275</v>
      </c>
    </row>
    <row r="513" spans="1:5" ht="12.75">
      <c r="A513" s="24"/>
      <c r="B513" s="33"/>
      <c r="C513" s="3"/>
      <c r="D513" s="3" t="s">
        <v>411</v>
      </c>
      <c r="E513" s="74" t="s">
        <v>694</v>
      </c>
    </row>
    <row r="514" spans="1:5" ht="12.75">
      <c r="A514" s="24"/>
      <c r="B514" s="33"/>
      <c r="C514" s="3"/>
      <c r="D514" s="3"/>
      <c r="E514" s="74" t="s">
        <v>181</v>
      </c>
    </row>
    <row r="515" spans="1:5" ht="12.75">
      <c r="A515" s="24"/>
      <c r="B515" s="33"/>
      <c r="C515" s="3"/>
      <c r="D515" s="3"/>
      <c r="E515" s="75" t="s">
        <v>695</v>
      </c>
    </row>
    <row r="516" spans="1:5" ht="12.75">
      <c r="A516" s="30" t="s">
        <v>35</v>
      </c>
      <c r="B516" s="31" t="s">
        <v>36</v>
      </c>
      <c r="C516" s="1"/>
      <c r="D516" s="1" t="s">
        <v>37</v>
      </c>
      <c r="E516" s="93" t="s">
        <v>541</v>
      </c>
    </row>
    <row r="517" spans="1:5" ht="12.75">
      <c r="A517" s="25" t="s">
        <v>72</v>
      </c>
      <c r="B517" s="32"/>
      <c r="C517" s="14"/>
      <c r="D517" s="26" t="s">
        <v>88</v>
      </c>
      <c r="E517" s="103">
        <f>SUM(E518+E521+E528+E525+E530)</f>
        <v>945000</v>
      </c>
    </row>
    <row r="518" spans="1:5" ht="12.75">
      <c r="A518" s="24"/>
      <c r="B518" s="53" t="s">
        <v>87</v>
      </c>
      <c r="C518" s="54"/>
      <c r="D518" s="65" t="s">
        <v>44</v>
      </c>
      <c r="E518" s="99">
        <f>SUM(E519:E520)</f>
        <v>273000</v>
      </c>
    </row>
    <row r="519" spans="1:5" ht="12.75">
      <c r="A519" s="24"/>
      <c r="B519" s="33"/>
      <c r="C519" s="3">
        <v>4270</v>
      </c>
      <c r="D519" s="16" t="s">
        <v>54</v>
      </c>
      <c r="E519" s="100">
        <v>130000</v>
      </c>
    </row>
    <row r="520" spans="1:5" ht="12.75">
      <c r="A520" s="24"/>
      <c r="B520" s="33"/>
      <c r="C520" s="3">
        <v>4300</v>
      </c>
      <c r="D520" s="16" t="s">
        <v>55</v>
      </c>
      <c r="E520" s="100">
        <v>143000</v>
      </c>
    </row>
    <row r="521" spans="1:5" ht="12.75">
      <c r="A521" s="24"/>
      <c r="B521" s="53" t="s">
        <v>157</v>
      </c>
      <c r="C521" s="54"/>
      <c r="D521" s="65" t="s">
        <v>158</v>
      </c>
      <c r="E521" s="99">
        <f>SUM(E522:E524)</f>
        <v>178000</v>
      </c>
    </row>
    <row r="522" spans="1:5" ht="12.75">
      <c r="A522" s="24"/>
      <c r="B522" s="53"/>
      <c r="C522" s="6">
        <v>4170</v>
      </c>
      <c r="D522" t="s">
        <v>240</v>
      </c>
      <c r="E522" s="104">
        <v>2400</v>
      </c>
    </row>
    <row r="523" spans="1:5" ht="12.75">
      <c r="A523" s="24"/>
      <c r="B523" s="33"/>
      <c r="C523" s="3">
        <v>4270</v>
      </c>
      <c r="D523" s="16" t="s">
        <v>54</v>
      </c>
      <c r="E523" s="100">
        <v>90000</v>
      </c>
    </row>
    <row r="524" spans="1:5" ht="12.75">
      <c r="A524" s="24"/>
      <c r="B524" s="33"/>
      <c r="C524" s="3">
        <v>4300</v>
      </c>
      <c r="D524" s="16" t="s">
        <v>55</v>
      </c>
      <c r="E524" s="100">
        <v>85600</v>
      </c>
    </row>
    <row r="525" spans="1:5" s="56" customFormat="1" ht="12.75">
      <c r="A525" s="113"/>
      <c r="B525" s="53" t="s">
        <v>564</v>
      </c>
      <c r="C525" s="54"/>
      <c r="D525" s="65" t="s">
        <v>554</v>
      </c>
      <c r="E525" s="99">
        <f>E526</f>
        <v>453500</v>
      </c>
    </row>
    <row r="526" spans="1:5" ht="12.75">
      <c r="A526" s="24"/>
      <c r="B526" s="33"/>
      <c r="C526" s="6">
        <v>4300</v>
      </c>
      <c r="D526" t="s">
        <v>55</v>
      </c>
      <c r="E526" s="100">
        <v>453500</v>
      </c>
    </row>
    <row r="527" spans="1:5" ht="12.75">
      <c r="A527" s="24"/>
      <c r="B527" s="33"/>
      <c r="C527" s="3"/>
      <c r="D527" s="16"/>
      <c r="E527" s="100"/>
    </row>
    <row r="528" spans="1:5" ht="12.75">
      <c r="A528" s="24"/>
      <c r="B528" s="53" t="s">
        <v>565</v>
      </c>
      <c r="C528" s="54"/>
      <c r="D528" s="65" t="s">
        <v>566</v>
      </c>
      <c r="E528" s="99">
        <f>SUM(E529:E529)</f>
        <v>8500</v>
      </c>
    </row>
    <row r="529" spans="1:5" ht="12.75">
      <c r="A529" s="24"/>
      <c r="B529" s="33"/>
      <c r="C529" s="3">
        <v>4270</v>
      </c>
      <c r="D529" s="16" t="s">
        <v>54</v>
      </c>
      <c r="E529" s="100">
        <v>8500</v>
      </c>
    </row>
    <row r="530" spans="1:5" s="56" customFormat="1" ht="12.75">
      <c r="A530" s="113"/>
      <c r="B530" s="53" t="s">
        <v>650</v>
      </c>
      <c r="C530" s="54"/>
      <c r="D530" s="65" t="s">
        <v>595</v>
      </c>
      <c r="E530" s="99">
        <f>E531</f>
        <v>32000</v>
      </c>
    </row>
    <row r="531" spans="1:5" ht="12.75">
      <c r="A531" s="24"/>
      <c r="B531" s="33"/>
      <c r="C531" s="3">
        <v>4300</v>
      </c>
      <c r="D531" s="16" t="s">
        <v>55</v>
      </c>
      <c r="E531" s="100">
        <v>32000</v>
      </c>
    </row>
    <row r="532" spans="1:5" ht="12.75">
      <c r="A532" s="24"/>
      <c r="B532" s="33"/>
      <c r="C532" s="3"/>
      <c r="D532" s="16"/>
      <c r="E532" s="100"/>
    </row>
    <row r="533" spans="1:5" ht="12.75">
      <c r="A533" s="25" t="s">
        <v>70</v>
      </c>
      <c r="B533" s="32"/>
      <c r="C533" s="14"/>
      <c r="D533" s="26" t="s">
        <v>38</v>
      </c>
      <c r="E533" s="99">
        <f>E534</f>
        <v>4000</v>
      </c>
    </row>
    <row r="534" spans="1:5" ht="12.75">
      <c r="A534" s="113"/>
      <c r="B534" s="53" t="s">
        <v>71</v>
      </c>
      <c r="C534" s="54"/>
      <c r="D534" s="67" t="s">
        <v>39</v>
      </c>
      <c r="E534" s="100">
        <f>E535</f>
        <v>4000</v>
      </c>
    </row>
    <row r="535" spans="1:5" ht="12.75">
      <c r="A535" s="113"/>
      <c r="B535" s="53"/>
      <c r="C535" s="3">
        <v>4390</v>
      </c>
      <c r="D535" s="16" t="s">
        <v>284</v>
      </c>
      <c r="E535" s="100">
        <v>4000</v>
      </c>
    </row>
    <row r="536" spans="1:5" ht="12.75">
      <c r="A536" s="24"/>
      <c r="B536" s="33"/>
      <c r="C536" s="3"/>
      <c r="D536" s="16" t="s">
        <v>285</v>
      </c>
      <c r="E536" s="100"/>
    </row>
    <row r="537" spans="1:5" ht="12.75">
      <c r="A537" s="24"/>
      <c r="B537" s="33"/>
      <c r="C537" s="3"/>
      <c r="D537" s="16"/>
      <c r="E537" s="100"/>
    </row>
    <row r="538" spans="1:5" ht="12.75">
      <c r="A538" s="25" t="s">
        <v>159</v>
      </c>
      <c r="B538" s="32"/>
      <c r="C538" s="14"/>
      <c r="D538" s="26" t="s">
        <v>160</v>
      </c>
      <c r="E538" s="103">
        <f>E546+E539+E543</f>
        <v>310600</v>
      </c>
    </row>
    <row r="539" spans="1:5" s="71" customFormat="1" ht="12.75">
      <c r="A539" s="122"/>
      <c r="B539" s="53" t="s">
        <v>412</v>
      </c>
      <c r="C539" s="54"/>
      <c r="D539" s="65" t="s">
        <v>413</v>
      </c>
      <c r="E539" s="99">
        <f>SUM(E540:E542)</f>
        <v>299000</v>
      </c>
    </row>
    <row r="540" spans="1:5" ht="12.75">
      <c r="A540" s="25"/>
      <c r="B540" s="32"/>
      <c r="C540" s="3">
        <v>4300</v>
      </c>
      <c r="D540" s="16" t="s">
        <v>55</v>
      </c>
      <c r="E540" s="104">
        <v>280000</v>
      </c>
    </row>
    <row r="541" spans="1:5" ht="12.75">
      <c r="A541" s="25"/>
      <c r="B541" s="32"/>
      <c r="C541" s="6">
        <v>4530</v>
      </c>
      <c r="D541" t="s">
        <v>270</v>
      </c>
      <c r="E541" s="104">
        <v>4000</v>
      </c>
    </row>
    <row r="542" spans="1:5" ht="12.75">
      <c r="A542" s="25"/>
      <c r="B542" s="32"/>
      <c r="C542" s="50">
        <v>6050</v>
      </c>
      <c r="D542" s="12" t="s">
        <v>261</v>
      </c>
      <c r="E542" s="104">
        <v>15000</v>
      </c>
    </row>
    <row r="543" spans="1:5" ht="12.75">
      <c r="A543" s="25"/>
      <c r="B543" s="53" t="s">
        <v>412</v>
      </c>
      <c r="C543" s="54"/>
      <c r="D543" s="65" t="s">
        <v>606</v>
      </c>
      <c r="E543" s="99">
        <f>E544</f>
        <v>6600</v>
      </c>
    </row>
    <row r="544" spans="1:5" ht="12.75">
      <c r="A544" s="25"/>
      <c r="B544" s="32"/>
      <c r="C544" s="3">
        <v>4300</v>
      </c>
      <c r="D544" s="16" t="s">
        <v>55</v>
      </c>
      <c r="E544" s="104">
        <v>6600</v>
      </c>
    </row>
    <row r="545" spans="1:5" ht="12.75">
      <c r="A545" s="25"/>
      <c r="B545" s="32"/>
      <c r="E545" s="104"/>
    </row>
    <row r="546" spans="1:5" ht="12.75">
      <c r="A546" s="24"/>
      <c r="B546" s="53" t="s">
        <v>186</v>
      </c>
      <c r="C546" s="54"/>
      <c r="D546" s="65" t="s">
        <v>1</v>
      </c>
      <c r="E546" s="99">
        <f>SUM(E547:E547)</f>
        <v>5000</v>
      </c>
    </row>
    <row r="547" spans="1:5" ht="12.75">
      <c r="A547" s="24"/>
      <c r="B547" s="33"/>
      <c r="C547" s="3">
        <v>4300</v>
      </c>
      <c r="D547" s="16" t="s">
        <v>55</v>
      </c>
      <c r="E547" s="100">
        <v>5000</v>
      </c>
    </row>
    <row r="548" spans="1:5" ht="12.75">
      <c r="A548" s="24"/>
      <c r="B548" s="33"/>
      <c r="C548" s="3"/>
      <c r="D548" s="16"/>
      <c r="E548" s="100"/>
    </row>
    <row r="549" spans="1:5" ht="12.75">
      <c r="A549" s="25" t="s">
        <v>73</v>
      </c>
      <c r="B549" s="32"/>
      <c r="C549" s="14"/>
      <c r="D549" s="41" t="s">
        <v>184</v>
      </c>
      <c r="E549" s="99">
        <f>E550</f>
        <v>3100</v>
      </c>
    </row>
    <row r="550" spans="1:5" ht="12.75">
      <c r="A550" s="24"/>
      <c r="B550" s="53" t="s">
        <v>78</v>
      </c>
      <c r="C550" s="54"/>
      <c r="D550" s="67" t="s">
        <v>79</v>
      </c>
      <c r="E550" s="100">
        <f>E551</f>
        <v>3100</v>
      </c>
    </row>
    <row r="551" spans="1:5" ht="12.75">
      <c r="A551" s="24"/>
      <c r="B551" s="33"/>
      <c r="C551" s="3">
        <v>4300</v>
      </c>
      <c r="D551" s="15" t="s">
        <v>55</v>
      </c>
      <c r="E551" s="100">
        <v>3100</v>
      </c>
    </row>
    <row r="552" spans="1:5" ht="12.75">
      <c r="A552" s="24"/>
      <c r="B552" s="33"/>
      <c r="C552" s="3"/>
      <c r="D552" s="16"/>
      <c r="E552" s="100"/>
    </row>
    <row r="553" spans="1:5" ht="12.75">
      <c r="A553" s="25" t="s">
        <v>74</v>
      </c>
      <c r="B553" s="32"/>
      <c r="C553" s="14"/>
      <c r="D553" s="41" t="s">
        <v>98</v>
      </c>
      <c r="E553" s="95">
        <f>E556+E560+E573+E581+E585+E554+E565+E591</f>
        <v>6125515</v>
      </c>
    </row>
    <row r="554" spans="1:5" s="71" customFormat="1" ht="12.75">
      <c r="A554" s="122"/>
      <c r="B554" s="53" t="s">
        <v>477</v>
      </c>
      <c r="C554" s="54"/>
      <c r="D554" s="67" t="s">
        <v>478</v>
      </c>
      <c r="E554" s="97">
        <f>E555</f>
        <v>4600</v>
      </c>
    </row>
    <row r="555" spans="1:5" ht="12.75">
      <c r="A555" s="25"/>
      <c r="B555" s="32"/>
      <c r="C555" s="3">
        <v>4510</v>
      </c>
      <c r="D555" s="20" t="s">
        <v>249</v>
      </c>
      <c r="E555" s="105">
        <v>4600</v>
      </c>
    </row>
    <row r="556" spans="1:5" ht="12.75">
      <c r="A556" s="24"/>
      <c r="B556" s="53" t="s">
        <v>99</v>
      </c>
      <c r="C556" s="54"/>
      <c r="D556" s="67" t="s">
        <v>100</v>
      </c>
      <c r="E556" s="97">
        <f>SUM(E557:E559)</f>
        <v>1953300</v>
      </c>
    </row>
    <row r="557" spans="1:5" ht="12.75">
      <c r="A557" s="24"/>
      <c r="B557" s="53"/>
      <c r="C557" s="6">
        <v>4210</v>
      </c>
      <c r="D557" s="2" t="s">
        <v>52</v>
      </c>
      <c r="E557" s="105">
        <v>1000</v>
      </c>
    </row>
    <row r="558" spans="1:6" ht="12.75">
      <c r="A558" s="24"/>
      <c r="B558" s="33"/>
      <c r="C558" s="3">
        <v>4270</v>
      </c>
      <c r="D558" s="16" t="s">
        <v>54</v>
      </c>
      <c r="E558" s="96">
        <v>5000</v>
      </c>
      <c r="F558" s="4"/>
    </row>
    <row r="559" spans="1:6" ht="12.75">
      <c r="A559" s="24"/>
      <c r="B559" s="33"/>
      <c r="C559" s="3">
        <v>4300</v>
      </c>
      <c r="D559" s="15" t="s">
        <v>55</v>
      </c>
      <c r="E559" s="96">
        <v>1947300</v>
      </c>
      <c r="F559" s="4"/>
    </row>
    <row r="560" spans="1:6" ht="12.75">
      <c r="A560" s="24"/>
      <c r="B560" s="53" t="s">
        <v>101</v>
      </c>
      <c r="C560" s="54"/>
      <c r="D560" s="67" t="s">
        <v>102</v>
      </c>
      <c r="E560" s="97">
        <f>SUM(E561:E564)</f>
        <v>577715</v>
      </c>
      <c r="F560" s="4"/>
    </row>
    <row r="561" spans="1:5" ht="12.75">
      <c r="A561" s="24"/>
      <c r="B561" s="33"/>
      <c r="C561" s="6">
        <v>4210</v>
      </c>
      <c r="D561" s="2" t="s">
        <v>52</v>
      </c>
      <c r="E561" s="92">
        <v>61500</v>
      </c>
    </row>
    <row r="562" spans="1:5" ht="12.75">
      <c r="A562" s="24"/>
      <c r="B562" s="33"/>
      <c r="C562" s="3">
        <v>4260</v>
      </c>
      <c r="D562" s="15" t="s">
        <v>53</v>
      </c>
      <c r="E562" s="92">
        <v>23000</v>
      </c>
    </row>
    <row r="563" spans="1:5" ht="12.75">
      <c r="A563" s="24"/>
      <c r="B563" s="33"/>
      <c r="C563" s="3">
        <v>4270</v>
      </c>
      <c r="D563" s="16" t="s">
        <v>54</v>
      </c>
      <c r="E563" s="92">
        <v>26000</v>
      </c>
    </row>
    <row r="564" spans="1:5" ht="12.75">
      <c r="A564" s="24"/>
      <c r="B564" s="33"/>
      <c r="C564" s="3">
        <v>4300</v>
      </c>
      <c r="D564" s="15" t="s">
        <v>55</v>
      </c>
      <c r="E564" s="92">
        <v>467215</v>
      </c>
    </row>
    <row r="565" spans="1:5" ht="12.75">
      <c r="A565" s="24"/>
      <c r="B565" s="59" t="s">
        <v>515</v>
      </c>
      <c r="C565" s="57"/>
      <c r="D565" s="56" t="s">
        <v>516</v>
      </c>
      <c r="E565" s="97">
        <f>SUM(E566:E569)</f>
        <v>109900</v>
      </c>
    </row>
    <row r="566" spans="1:5" ht="12.75">
      <c r="A566" s="24"/>
      <c r="B566" s="59"/>
      <c r="C566" s="3">
        <v>4270</v>
      </c>
      <c r="D566" s="16" t="s">
        <v>54</v>
      </c>
      <c r="E566" s="105">
        <v>9400</v>
      </c>
    </row>
    <row r="567" spans="1:5" ht="12.75">
      <c r="A567" s="24"/>
      <c r="B567" s="59"/>
      <c r="C567" s="3">
        <v>4390</v>
      </c>
      <c r="D567" s="16" t="s">
        <v>284</v>
      </c>
      <c r="E567" s="105">
        <v>500</v>
      </c>
    </row>
    <row r="568" spans="1:5" ht="12.75">
      <c r="A568" s="24"/>
      <c r="B568" s="59"/>
      <c r="C568" s="3"/>
      <c r="D568" s="16" t="s">
        <v>285</v>
      </c>
      <c r="E568" s="97"/>
    </row>
    <row r="569" spans="1:5" ht="12.75">
      <c r="A569" s="24"/>
      <c r="B569" s="20"/>
      <c r="C569" s="6">
        <v>6230</v>
      </c>
      <c r="D569" t="s">
        <v>492</v>
      </c>
      <c r="E569" s="92">
        <v>100000</v>
      </c>
    </row>
    <row r="570" spans="1:4" ht="12.75">
      <c r="A570" s="24"/>
      <c r="B570" s="20"/>
      <c r="C570" s="3"/>
      <c r="D570" s="47" t="s">
        <v>493</v>
      </c>
    </row>
    <row r="571" spans="1:4" ht="12.75">
      <c r="A571" s="24"/>
      <c r="B571" s="20"/>
      <c r="C571" s="3"/>
      <c r="D571" s="47" t="s">
        <v>517</v>
      </c>
    </row>
    <row r="572" spans="1:4" ht="12.75">
      <c r="A572" s="24"/>
      <c r="B572" s="20"/>
      <c r="C572" s="3"/>
      <c r="D572" s="16" t="s">
        <v>278</v>
      </c>
    </row>
    <row r="573" spans="1:5" ht="12.75">
      <c r="A573" s="29"/>
      <c r="B573" s="53" t="s">
        <v>103</v>
      </c>
      <c r="C573" s="54"/>
      <c r="D573" s="67" t="s">
        <v>104</v>
      </c>
      <c r="E573" s="97">
        <f>SUM(E574:E580)</f>
        <v>282000</v>
      </c>
    </row>
    <row r="574" spans="1:5" ht="12.75">
      <c r="A574" s="29"/>
      <c r="B574" s="33"/>
      <c r="C574" s="6">
        <v>2360</v>
      </c>
      <c r="D574" t="s">
        <v>350</v>
      </c>
      <c r="E574" s="92">
        <v>1000</v>
      </c>
    </row>
    <row r="575" spans="1:4" ht="12.75">
      <c r="A575" s="29"/>
      <c r="B575" s="33"/>
      <c r="D575" t="s">
        <v>351</v>
      </c>
    </row>
    <row r="576" spans="1:4" ht="12.75">
      <c r="A576" s="29"/>
      <c r="B576" s="33"/>
      <c r="D576" t="s">
        <v>352</v>
      </c>
    </row>
    <row r="577" spans="1:4" ht="12.75">
      <c r="A577" s="29"/>
      <c r="B577" s="33"/>
      <c r="D577" t="s">
        <v>353</v>
      </c>
    </row>
    <row r="578" spans="1:4" ht="12.75">
      <c r="A578" s="29"/>
      <c r="B578" s="33"/>
      <c r="D578" t="s">
        <v>354</v>
      </c>
    </row>
    <row r="579" spans="1:5" ht="12.75">
      <c r="A579" s="29"/>
      <c r="B579" s="33"/>
      <c r="C579" s="6">
        <v>4220</v>
      </c>
      <c r="D579" s="2" t="s">
        <v>61</v>
      </c>
      <c r="E579" s="92">
        <v>1000</v>
      </c>
    </row>
    <row r="580" spans="1:5" ht="12.75">
      <c r="A580" s="29"/>
      <c r="B580" s="33"/>
      <c r="C580" s="3">
        <v>4300</v>
      </c>
      <c r="D580" s="15" t="s">
        <v>105</v>
      </c>
      <c r="E580" s="92">
        <v>280000</v>
      </c>
    </row>
    <row r="581" spans="1:5" ht="12.75">
      <c r="A581" s="29"/>
      <c r="B581" s="53" t="s">
        <v>106</v>
      </c>
      <c r="C581" s="54"/>
      <c r="D581" s="67" t="s">
        <v>107</v>
      </c>
      <c r="E581" s="97">
        <f>SUM(E582:E584)</f>
        <v>3151000</v>
      </c>
    </row>
    <row r="582" spans="1:5" ht="12.75">
      <c r="A582" s="24"/>
      <c r="B582" s="20"/>
      <c r="C582" s="3">
        <v>4260</v>
      </c>
      <c r="D582" s="15" t="s">
        <v>53</v>
      </c>
      <c r="E582" s="92">
        <v>1650000</v>
      </c>
    </row>
    <row r="583" spans="1:5" ht="12.75">
      <c r="A583" s="24"/>
      <c r="B583" s="20"/>
      <c r="C583" s="3">
        <v>4270</v>
      </c>
      <c r="D583" s="16" t="s">
        <v>54</v>
      </c>
      <c r="E583" s="92">
        <v>1000</v>
      </c>
    </row>
    <row r="584" spans="1:5" ht="12.75">
      <c r="A584" s="24"/>
      <c r="B584" s="20"/>
      <c r="C584" s="3">
        <v>4300</v>
      </c>
      <c r="D584" s="15" t="s">
        <v>55</v>
      </c>
      <c r="E584" s="92">
        <v>1500000</v>
      </c>
    </row>
    <row r="585" spans="1:5" ht="12.75">
      <c r="A585" s="63"/>
      <c r="B585" s="53" t="s">
        <v>291</v>
      </c>
      <c r="C585" s="54"/>
      <c r="D585" s="55" t="s">
        <v>1</v>
      </c>
      <c r="E585" s="97">
        <f>SUM(E586:E589)</f>
        <v>7000</v>
      </c>
    </row>
    <row r="586" spans="1:5" ht="12.75">
      <c r="A586" s="63"/>
      <c r="B586" s="60"/>
      <c r="C586" s="3">
        <v>4270</v>
      </c>
      <c r="D586" s="16" t="s">
        <v>54</v>
      </c>
      <c r="E586" s="92">
        <v>4000</v>
      </c>
    </row>
    <row r="587" spans="1:5" ht="12.75">
      <c r="A587" s="63"/>
      <c r="B587" s="60"/>
      <c r="C587" s="3">
        <v>4300</v>
      </c>
      <c r="D587" s="15" t="s">
        <v>55</v>
      </c>
      <c r="E587" s="92">
        <v>2300</v>
      </c>
    </row>
    <row r="588" spans="1:5" ht="12.75">
      <c r="A588" s="63"/>
      <c r="B588" s="60"/>
      <c r="C588" s="3">
        <v>4510</v>
      </c>
      <c r="D588" s="47" t="s">
        <v>249</v>
      </c>
      <c r="E588" s="92">
        <v>200</v>
      </c>
    </row>
    <row r="589" spans="1:5" ht="12.75">
      <c r="A589" s="33"/>
      <c r="B589" s="20"/>
      <c r="C589" s="6">
        <v>4520</v>
      </c>
      <c r="D589" t="s">
        <v>457</v>
      </c>
      <c r="E589" s="92">
        <v>500</v>
      </c>
    </row>
    <row r="590" spans="1:4" ht="12.75">
      <c r="A590" s="33"/>
      <c r="B590" s="20"/>
      <c r="D590" t="s">
        <v>258</v>
      </c>
    </row>
    <row r="591" spans="1:5" ht="12.75">
      <c r="A591" s="33"/>
      <c r="B591" s="53" t="s">
        <v>291</v>
      </c>
      <c r="C591" s="54"/>
      <c r="D591" s="55" t="s">
        <v>625</v>
      </c>
      <c r="E591" s="97">
        <f>E593</f>
        <v>40000</v>
      </c>
    </row>
    <row r="592" spans="1:5" ht="12.75">
      <c r="A592" s="33"/>
      <c r="B592" s="53"/>
      <c r="C592" s="54"/>
      <c r="D592" s="55" t="s">
        <v>574</v>
      </c>
      <c r="E592" s="97"/>
    </row>
    <row r="593" spans="1:5" ht="12.75">
      <c r="A593" s="33"/>
      <c r="B593" s="20"/>
      <c r="C593" s="6">
        <v>4309</v>
      </c>
      <c r="D593" s="15" t="s">
        <v>55</v>
      </c>
      <c r="E593" s="92">
        <v>40000</v>
      </c>
    </row>
    <row r="594" spans="1:2" ht="12.75">
      <c r="A594" s="33"/>
      <c r="B594" s="20"/>
    </row>
    <row r="595" spans="1:5" ht="12.75">
      <c r="A595" s="25" t="s">
        <v>74</v>
      </c>
      <c r="B595" s="32"/>
      <c r="C595" s="14"/>
      <c r="D595" s="41" t="s">
        <v>98</v>
      </c>
      <c r="E595" s="97">
        <f>E596</f>
        <v>7308900</v>
      </c>
    </row>
    <row r="596" spans="1:5" ht="12.75">
      <c r="A596" s="33"/>
      <c r="B596" s="53" t="s">
        <v>344</v>
      </c>
      <c r="C596" s="54"/>
      <c r="D596" s="67" t="s">
        <v>375</v>
      </c>
      <c r="E596" s="97">
        <f>SUM(E597:E601)</f>
        <v>7308900</v>
      </c>
    </row>
    <row r="597" spans="1:5" ht="12.75">
      <c r="A597" s="33"/>
      <c r="B597" s="53"/>
      <c r="C597" s="6">
        <v>4170</v>
      </c>
      <c r="D597" t="s">
        <v>240</v>
      </c>
      <c r="E597" s="105">
        <v>1500</v>
      </c>
    </row>
    <row r="598" spans="1:5" ht="12.75">
      <c r="A598" s="33"/>
      <c r="B598" s="60"/>
      <c r="C598" s="6">
        <v>4210</v>
      </c>
      <c r="D598" s="2" t="s">
        <v>52</v>
      </c>
      <c r="E598" s="105">
        <v>5000</v>
      </c>
    </row>
    <row r="599" spans="1:5" ht="12.75">
      <c r="A599" s="33"/>
      <c r="B599" s="32"/>
      <c r="C599" s="6">
        <v>4300</v>
      </c>
      <c r="D599" t="s">
        <v>55</v>
      </c>
      <c r="E599" s="105">
        <v>7300000</v>
      </c>
    </row>
    <row r="600" spans="1:5" ht="12.75">
      <c r="A600" s="33"/>
      <c r="B600" s="32"/>
      <c r="C600" s="3">
        <v>4610</v>
      </c>
      <c r="D600" s="16" t="s">
        <v>290</v>
      </c>
      <c r="E600" s="105">
        <v>400</v>
      </c>
    </row>
    <row r="601" spans="1:5" ht="12.75">
      <c r="A601" s="33"/>
      <c r="B601" s="20"/>
      <c r="C601" s="6">
        <v>4700</v>
      </c>
      <c r="D601" t="s">
        <v>263</v>
      </c>
      <c r="E601" s="92">
        <v>2000</v>
      </c>
    </row>
    <row r="602" spans="1:4" ht="12.75">
      <c r="A602" s="33"/>
      <c r="B602" s="20"/>
      <c r="D602" t="s">
        <v>264</v>
      </c>
    </row>
    <row r="603" spans="1:5" ht="12.75">
      <c r="A603" s="25" t="s">
        <v>75</v>
      </c>
      <c r="B603" s="53"/>
      <c r="C603" s="54"/>
      <c r="D603" s="67" t="s">
        <v>65</v>
      </c>
      <c r="E603" s="97">
        <f>E604</f>
        <v>5000</v>
      </c>
    </row>
    <row r="604" spans="1:5" ht="12.75">
      <c r="A604" s="33"/>
      <c r="B604" s="59" t="s">
        <v>441</v>
      </c>
      <c r="C604" s="57"/>
      <c r="D604" s="56" t="s">
        <v>442</v>
      </c>
      <c r="E604" s="97">
        <f>SUM(E605:E606)</f>
        <v>5000</v>
      </c>
    </row>
    <row r="605" spans="1:4" ht="12.75">
      <c r="A605" s="33"/>
      <c r="B605" s="20"/>
      <c r="D605" t="s">
        <v>443</v>
      </c>
    </row>
    <row r="606" spans="1:5" ht="12.75">
      <c r="A606" s="33"/>
      <c r="B606" s="20"/>
      <c r="C606" s="6">
        <v>4300</v>
      </c>
      <c r="D606" t="s">
        <v>55</v>
      </c>
      <c r="E606" s="92">
        <v>5000</v>
      </c>
    </row>
    <row r="607" spans="1:2" ht="12.75">
      <c r="A607" s="33"/>
      <c r="B607" s="20"/>
    </row>
    <row r="608" spans="1:2" ht="12.75">
      <c r="A608" s="33"/>
      <c r="B608" s="20"/>
    </row>
    <row r="609" spans="1:2" ht="12.75">
      <c r="A609" s="33"/>
      <c r="B609" s="20"/>
    </row>
    <row r="610" spans="1:2" ht="12.75">
      <c r="A610" s="33"/>
      <c r="B610" s="20"/>
    </row>
    <row r="611" spans="1:4" ht="12.75">
      <c r="A611" s="24"/>
      <c r="B611" s="20"/>
      <c r="C611" s="3"/>
      <c r="D611" s="16"/>
    </row>
    <row r="612" spans="1:4" ht="12.75">
      <c r="A612" s="24"/>
      <c r="B612" s="20"/>
      <c r="C612" s="3"/>
      <c r="D612" s="16"/>
    </row>
    <row r="613" spans="1:5" ht="12.75">
      <c r="A613" s="33"/>
      <c r="B613" s="33"/>
      <c r="C613" s="3"/>
      <c r="D613" s="14" t="s">
        <v>34</v>
      </c>
      <c r="E613" s="102" t="s">
        <v>275</v>
      </c>
    </row>
    <row r="614" spans="1:5" ht="12.75">
      <c r="A614" s="24"/>
      <c r="B614" s="33"/>
      <c r="C614" s="3"/>
      <c r="D614" s="3" t="s">
        <v>224</v>
      </c>
      <c r="E614" s="74" t="s">
        <v>694</v>
      </c>
    </row>
    <row r="615" spans="1:5" ht="12.75">
      <c r="A615" s="24"/>
      <c r="B615" s="33"/>
      <c r="C615" s="3"/>
      <c r="D615" s="3"/>
      <c r="E615" s="74" t="s">
        <v>181</v>
      </c>
    </row>
    <row r="616" spans="1:5" ht="12.75">
      <c r="A616" s="24"/>
      <c r="B616" s="33"/>
      <c r="C616" s="3"/>
      <c r="D616" s="3"/>
      <c r="E616" s="75" t="s">
        <v>695</v>
      </c>
    </row>
    <row r="617" spans="1:5" ht="12.75">
      <c r="A617" s="30" t="s">
        <v>35</v>
      </c>
      <c r="B617" s="31" t="s">
        <v>36</v>
      </c>
      <c r="C617" s="1"/>
      <c r="D617" s="1" t="s">
        <v>37</v>
      </c>
      <c r="E617" s="93" t="s">
        <v>541</v>
      </c>
    </row>
    <row r="618" spans="1:5" ht="12.75">
      <c r="A618" s="32" t="s">
        <v>215</v>
      </c>
      <c r="B618" s="32"/>
      <c r="C618" s="7"/>
      <c r="D618" s="5" t="s">
        <v>316</v>
      </c>
      <c r="E618" s="95">
        <f>+E619+E622+E626+E638</f>
        <v>6076694.73</v>
      </c>
    </row>
    <row r="619" spans="1:5" ht="12.75">
      <c r="A619" s="29"/>
      <c r="B619" s="53" t="s">
        <v>216</v>
      </c>
      <c r="C619" s="54"/>
      <c r="D619" s="67" t="s">
        <v>42</v>
      </c>
      <c r="E619" s="97">
        <f>E620</f>
        <v>835496</v>
      </c>
    </row>
    <row r="620" spans="1:5" ht="12.75">
      <c r="A620" s="33"/>
      <c r="B620" s="33"/>
      <c r="C620" s="3">
        <v>3110</v>
      </c>
      <c r="D620" s="16" t="s">
        <v>63</v>
      </c>
      <c r="E620" s="92">
        <v>835496</v>
      </c>
    </row>
    <row r="621" spans="1:4" ht="12.75">
      <c r="A621" s="33"/>
      <c r="B621" s="33"/>
      <c r="C621" s="3"/>
      <c r="D621" s="16"/>
    </row>
    <row r="622" spans="1:5" ht="12.75">
      <c r="A622" s="33"/>
      <c r="B622" s="53" t="s">
        <v>216</v>
      </c>
      <c r="C622" s="54"/>
      <c r="D622" s="67" t="s">
        <v>578</v>
      </c>
      <c r="E622" s="97">
        <f>SUM(E623:E624)</f>
        <v>1400</v>
      </c>
    </row>
    <row r="623" spans="1:5" ht="12.75">
      <c r="A623" s="33"/>
      <c r="B623" s="33"/>
      <c r="C623" s="3">
        <v>3110</v>
      </c>
      <c r="D623" s="16" t="s">
        <v>63</v>
      </c>
      <c r="E623" s="92">
        <v>1372</v>
      </c>
    </row>
    <row r="624" spans="1:5" ht="12.75">
      <c r="A624" s="33"/>
      <c r="B624" s="33"/>
      <c r="C624" s="6">
        <v>4210</v>
      </c>
      <c r="D624" s="2" t="s">
        <v>52</v>
      </c>
      <c r="E624" s="92">
        <v>28</v>
      </c>
    </row>
    <row r="625" spans="1:2" ht="12.75">
      <c r="A625" s="33"/>
      <c r="B625" s="33"/>
    </row>
    <row r="626" spans="1:5" s="56" customFormat="1" ht="12.75">
      <c r="A626" s="53"/>
      <c r="B626" s="53" t="s">
        <v>257</v>
      </c>
      <c r="C626" s="57"/>
      <c r="D626" s="56" t="s">
        <v>607</v>
      </c>
      <c r="E626" s="97">
        <f>SUM(E627:E632)</f>
        <v>1567798.73</v>
      </c>
    </row>
    <row r="627" spans="1:5" ht="12.75">
      <c r="A627" s="33"/>
      <c r="B627" s="33"/>
      <c r="C627" s="3">
        <v>3110</v>
      </c>
      <c r="D627" s="16" t="s">
        <v>63</v>
      </c>
      <c r="E627" s="92">
        <v>1536443</v>
      </c>
    </row>
    <row r="628" spans="1:5" ht="12.75">
      <c r="A628" s="33"/>
      <c r="B628" s="33"/>
      <c r="C628" s="6">
        <v>4010</v>
      </c>
      <c r="D628" t="s">
        <v>47</v>
      </c>
      <c r="E628" s="92">
        <v>20200</v>
      </c>
    </row>
    <row r="629" spans="1:5" ht="12.75">
      <c r="A629" s="33"/>
      <c r="B629" s="33"/>
      <c r="C629" s="6">
        <v>4110</v>
      </c>
      <c r="D629" t="s">
        <v>49</v>
      </c>
      <c r="E629" s="92">
        <v>3640.73</v>
      </c>
    </row>
    <row r="630" spans="1:5" ht="12.75">
      <c r="A630" s="33"/>
      <c r="B630" s="33"/>
      <c r="C630" s="6">
        <v>4120</v>
      </c>
      <c r="D630" t="s">
        <v>514</v>
      </c>
      <c r="E630" s="92">
        <v>515</v>
      </c>
    </row>
    <row r="631" spans="1:5" ht="12.75">
      <c r="A631" s="33"/>
      <c r="B631" s="33"/>
      <c r="C631" s="6">
        <v>4210</v>
      </c>
      <c r="D631" s="2" t="s">
        <v>52</v>
      </c>
      <c r="E631" s="92">
        <v>6000</v>
      </c>
    </row>
    <row r="632" spans="1:5" ht="12.75">
      <c r="A632" s="33"/>
      <c r="B632" s="33"/>
      <c r="C632" s="3">
        <v>4300</v>
      </c>
      <c r="D632" s="15" t="s">
        <v>155</v>
      </c>
      <c r="E632" s="92">
        <v>1000</v>
      </c>
    </row>
    <row r="633" spans="1:4" ht="12.75">
      <c r="A633" s="33"/>
      <c r="B633" s="33"/>
      <c r="C633" s="3"/>
      <c r="D633" s="15"/>
    </row>
    <row r="634" spans="1:5" ht="12.75">
      <c r="A634" s="33"/>
      <c r="B634" s="53" t="s">
        <v>257</v>
      </c>
      <c r="C634" s="57"/>
      <c r="D634" s="56" t="s">
        <v>615</v>
      </c>
      <c r="E634" s="97">
        <f>SUM(E635:E636)</f>
        <v>0</v>
      </c>
    </row>
    <row r="635" spans="1:5" ht="12.75">
      <c r="A635" s="33"/>
      <c r="B635" s="33"/>
      <c r="C635" s="3">
        <v>3110</v>
      </c>
      <c r="D635" s="16" t="s">
        <v>63</v>
      </c>
      <c r="E635" s="92">
        <v>0</v>
      </c>
    </row>
    <row r="636" spans="1:5" ht="12.75">
      <c r="A636" s="33"/>
      <c r="B636" s="33"/>
      <c r="C636" s="6">
        <v>4010</v>
      </c>
      <c r="D636" t="s">
        <v>47</v>
      </c>
      <c r="E636" s="92">
        <v>0</v>
      </c>
    </row>
    <row r="637" spans="1:2" ht="12.75">
      <c r="A637" s="33"/>
      <c r="B637" s="33"/>
    </row>
    <row r="638" spans="1:5" ht="12.75">
      <c r="A638" s="33"/>
      <c r="B638" s="53" t="s">
        <v>257</v>
      </c>
      <c r="C638" s="57"/>
      <c r="D638" s="56" t="s">
        <v>691</v>
      </c>
      <c r="E638" s="97">
        <f>SUM(E639:E644)</f>
        <v>3672000</v>
      </c>
    </row>
    <row r="639" spans="1:5" ht="12.75">
      <c r="A639" s="33"/>
      <c r="B639" s="33"/>
      <c r="C639" s="3">
        <v>3110</v>
      </c>
      <c r="D639" s="16" t="s">
        <v>63</v>
      </c>
      <c r="E639" s="92">
        <v>3600000</v>
      </c>
    </row>
    <row r="640" spans="1:5" ht="12.75">
      <c r="A640" s="33"/>
      <c r="B640" s="33"/>
      <c r="C640" s="6">
        <v>4010</v>
      </c>
      <c r="D640" t="s">
        <v>47</v>
      </c>
      <c r="E640" s="92">
        <v>53500</v>
      </c>
    </row>
    <row r="641" spans="1:5" ht="12.75">
      <c r="A641" s="33"/>
      <c r="B641" s="33"/>
      <c r="C641" s="6">
        <v>4110</v>
      </c>
      <c r="D641" t="s">
        <v>49</v>
      </c>
      <c r="E641" s="92">
        <v>10350</v>
      </c>
    </row>
    <row r="642" spans="1:5" ht="12.75">
      <c r="A642" s="33"/>
      <c r="B642" s="33"/>
      <c r="C642" s="6">
        <v>4120</v>
      </c>
      <c r="D642" t="s">
        <v>514</v>
      </c>
      <c r="E642" s="92">
        <v>1450</v>
      </c>
    </row>
    <row r="643" spans="1:5" ht="12.75">
      <c r="A643" s="33"/>
      <c r="B643" s="33"/>
      <c r="C643" s="6">
        <v>4210</v>
      </c>
      <c r="D643" s="2" t="s">
        <v>52</v>
      </c>
      <c r="E643" s="92">
        <v>6200</v>
      </c>
    </row>
    <row r="644" spans="1:5" ht="12.75">
      <c r="A644" s="33"/>
      <c r="B644" s="33"/>
      <c r="C644" s="3">
        <v>4300</v>
      </c>
      <c r="D644" s="15" t="s">
        <v>155</v>
      </c>
      <c r="E644" s="92">
        <v>500</v>
      </c>
    </row>
    <row r="645" spans="1:4" ht="12.75">
      <c r="A645" s="33"/>
      <c r="B645" s="33"/>
      <c r="C645" s="3"/>
      <c r="D645" s="15"/>
    </row>
    <row r="646" spans="1:5" s="56" customFormat="1" ht="12.75">
      <c r="A646" s="53" t="s">
        <v>476</v>
      </c>
      <c r="B646" s="53"/>
      <c r="C646" s="54"/>
      <c r="D646" s="55" t="s">
        <v>466</v>
      </c>
      <c r="E646" s="97">
        <f>E647</f>
        <v>1700344</v>
      </c>
    </row>
    <row r="647" spans="1:5" ht="12.75">
      <c r="A647" s="33"/>
      <c r="B647" s="53" t="s">
        <v>446</v>
      </c>
      <c r="C647" s="57"/>
      <c r="D647" s="56" t="s">
        <v>615</v>
      </c>
      <c r="E647" s="97">
        <f>SUM(E649:E654)</f>
        <v>1700344</v>
      </c>
    </row>
    <row r="648" spans="1:5" ht="12.75">
      <c r="A648" s="33"/>
      <c r="B648" s="33"/>
      <c r="C648" s="3">
        <v>3110</v>
      </c>
      <c r="D648" s="16" t="s">
        <v>63</v>
      </c>
      <c r="E648" s="92">
        <v>0</v>
      </c>
    </row>
    <row r="649" spans="1:5" ht="12.75">
      <c r="A649" s="33"/>
      <c r="B649" s="33"/>
      <c r="C649" s="3">
        <v>3290</v>
      </c>
      <c r="D649" s="115" t="s">
        <v>670</v>
      </c>
      <c r="E649" s="92">
        <v>1695223</v>
      </c>
    </row>
    <row r="650" spans="1:4" ht="12.75">
      <c r="A650" s="33"/>
      <c r="B650" s="33"/>
      <c r="C650" s="3"/>
      <c r="D650" s="115" t="s">
        <v>669</v>
      </c>
    </row>
    <row r="651" spans="1:5" ht="12.75">
      <c r="A651" s="33"/>
      <c r="B651" s="33"/>
      <c r="C651" s="6">
        <v>4010</v>
      </c>
      <c r="D651" t="s">
        <v>47</v>
      </c>
      <c r="E651" s="92">
        <v>0</v>
      </c>
    </row>
    <row r="652" spans="1:5" ht="12.75">
      <c r="A652" s="33"/>
      <c r="B652" s="33"/>
      <c r="C652" s="6">
        <v>4740</v>
      </c>
      <c r="D652" s="115" t="s">
        <v>673</v>
      </c>
      <c r="E652" s="92">
        <v>4590</v>
      </c>
    </row>
    <row r="653" spans="1:4" ht="12.75">
      <c r="A653" s="33"/>
      <c r="B653" s="33"/>
      <c r="D653" s="115" t="s">
        <v>672</v>
      </c>
    </row>
    <row r="654" spans="1:5" ht="12.75">
      <c r="A654" s="33"/>
      <c r="B654" s="33"/>
      <c r="C654" s="6">
        <v>4850</v>
      </c>
      <c r="D654" s="115" t="s">
        <v>677</v>
      </c>
      <c r="E654" s="92">
        <v>531</v>
      </c>
    </row>
    <row r="655" spans="1:4" ht="12.75">
      <c r="A655" s="33"/>
      <c r="B655" s="33"/>
      <c r="D655" s="115" t="s">
        <v>672</v>
      </c>
    </row>
    <row r="656" spans="1:4" ht="12.75">
      <c r="A656" s="33"/>
      <c r="B656" s="33"/>
      <c r="C656" s="3"/>
      <c r="D656" s="15"/>
    </row>
    <row r="657" spans="1:5" s="56" customFormat="1" ht="12.75">
      <c r="A657" s="53" t="s">
        <v>444</v>
      </c>
      <c r="B657" s="53"/>
      <c r="C657" s="57"/>
      <c r="D657" s="56" t="s">
        <v>445</v>
      </c>
      <c r="E657" s="97">
        <f>E658+E675+E729</f>
        <v>19594733</v>
      </c>
    </row>
    <row r="658" spans="1:5" s="56" customFormat="1" ht="12.75">
      <c r="A658" s="53"/>
      <c r="B658" s="53" t="s">
        <v>451</v>
      </c>
      <c r="C658" s="57"/>
      <c r="D658" s="56" t="s">
        <v>437</v>
      </c>
      <c r="E658" s="97">
        <f>E659+E665</f>
        <v>10137159</v>
      </c>
    </row>
    <row r="659" spans="1:5" s="56" customFormat="1" ht="12.75">
      <c r="A659" s="53"/>
      <c r="B659" s="53"/>
      <c r="C659" s="57"/>
      <c r="D659" s="65" t="s">
        <v>318</v>
      </c>
      <c r="E659" s="97">
        <f>SUM(E660:E664)</f>
        <v>10102159</v>
      </c>
    </row>
    <row r="660" spans="1:5" ht="12.75">
      <c r="A660" s="33"/>
      <c r="B660" s="33"/>
      <c r="C660" s="3">
        <v>3110</v>
      </c>
      <c r="D660" s="16" t="s">
        <v>63</v>
      </c>
      <c r="E660" s="92">
        <v>10068823</v>
      </c>
    </row>
    <row r="661" spans="1:5" ht="12.75">
      <c r="A661" s="33"/>
      <c r="B661" s="33"/>
      <c r="C661" s="6">
        <v>4010</v>
      </c>
      <c r="D661" t="s">
        <v>47</v>
      </c>
      <c r="E661" s="92">
        <v>25220</v>
      </c>
    </row>
    <row r="662" spans="1:5" ht="12.75">
      <c r="A662" s="33"/>
      <c r="B662" s="33"/>
      <c r="C662" s="6">
        <v>4110</v>
      </c>
      <c r="D662" t="s">
        <v>49</v>
      </c>
      <c r="E662" s="92">
        <v>4649</v>
      </c>
    </row>
    <row r="663" spans="1:5" ht="12.75">
      <c r="A663" s="33"/>
      <c r="B663" s="33"/>
      <c r="C663" s="6">
        <v>4120</v>
      </c>
      <c r="D663" t="s">
        <v>514</v>
      </c>
      <c r="E663" s="92">
        <v>667</v>
      </c>
    </row>
    <row r="664" spans="1:5" ht="12.75">
      <c r="A664" s="33"/>
      <c r="B664" s="33"/>
      <c r="C664" s="3">
        <v>4300</v>
      </c>
      <c r="D664" s="15" t="s">
        <v>155</v>
      </c>
      <c r="E664" s="92">
        <v>2800</v>
      </c>
    </row>
    <row r="665" spans="1:5" ht="12.75">
      <c r="A665" s="33"/>
      <c r="B665" s="33"/>
      <c r="C665" s="3"/>
      <c r="D665" s="65" t="s">
        <v>320</v>
      </c>
      <c r="E665" s="97">
        <f>SUM(E666:E671)</f>
        <v>35000</v>
      </c>
    </row>
    <row r="666" spans="1:5" ht="12.75">
      <c r="A666" s="33"/>
      <c r="B666" s="33"/>
      <c r="C666" s="3">
        <v>2910</v>
      </c>
      <c r="D666" s="16" t="s">
        <v>333</v>
      </c>
      <c r="E666" s="92">
        <v>29900</v>
      </c>
    </row>
    <row r="667" spans="1:4" ht="12.75">
      <c r="A667" s="33"/>
      <c r="B667" s="33"/>
      <c r="C667" s="3"/>
      <c r="D667" s="16" t="s">
        <v>334</v>
      </c>
    </row>
    <row r="668" spans="1:4" ht="12.75">
      <c r="A668" s="33"/>
      <c r="B668" s="33"/>
      <c r="C668" s="3"/>
      <c r="D668" s="16" t="s">
        <v>335</v>
      </c>
    </row>
    <row r="669" spans="1:4" ht="12.75">
      <c r="A669" s="33"/>
      <c r="B669" s="33"/>
      <c r="C669" s="3"/>
      <c r="D669" s="16" t="s">
        <v>347</v>
      </c>
    </row>
    <row r="670" spans="1:5" ht="12.75">
      <c r="A670" s="33"/>
      <c r="B670" s="33"/>
      <c r="C670" s="6">
        <v>4560</v>
      </c>
      <c r="D670" s="66" t="s">
        <v>337</v>
      </c>
      <c r="E670" s="92">
        <v>5100</v>
      </c>
    </row>
    <row r="671" spans="1:4" ht="12.75">
      <c r="A671" s="33"/>
      <c r="B671" s="33"/>
      <c r="D671" s="66" t="s">
        <v>334</v>
      </c>
    </row>
    <row r="672" spans="1:4" ht="12.75">
      <c r="A672" s="33"/>
      <c r="B672" s="33"/>
      <c r="D672" s="16" t="s">
        <v>335</v>
      </c>
    </row>
    <row r="673" spans="1:4" ht="12.75">
      <c r="A673" s="33"/>
      <c r="B673" s="33"/>
      <c r="D673" s="16" t="s">
        <v>347</v>
      </c>
    </row>
    <row r="674" spans="1:2" ht="13.5" customHeight="1">
      <c r="A674" s="33"/>
      <c r="B674" s="33"/>
    </row>
    <row r="675" spans="1:5" ht="13.5" customHeight="1">
      <c r="A675" s="33"/>
      <c r="B675" s="53" t="s">
        <v>452</v>
      </c>
      <c r="C675" s="54"/>
      <c r="D675" s="65" t="s">
        <v>292</v>
      </c>
      <c r="E675" s="97">
        <f>E678+E693+E706+E716</f>
        <v>9316390</v>
      </c>
    </row>
    <row r="676" spans="1:4" ht="13.5" customHeight="1">
      <c r="A676" s="33"/>
      <c r="B676" s="53"/>
      <c r="C676" s="54"/>
      <c r="D676" s="65" t="s">
        <v>293</v>
      </c>
    </row>
    <row r="677" spans="1:4" ht="13.5" customHeight="1">
      <c r="A677" s="33"/>
      <c r="B677" s="53"/>
      <c r="C677" s="54"/>
      <c r="D677" s="65" t="s">
        <v>321</v>
      </c>
    </row>
    <row r="678" spans="1:5" ht="13.5" customHeight="1">
      <c r="A678" s="33"/>
      <c r="B678" s="53"/>
      <c r="C678" s="54"/>
      <c r="D678" s="65" t="s">
        <v>318</v>
      </c>
      <c r="E678" s="97">
        <f>SUM(E679:E692)</f>
        <v>9020240</v>
      </c>
    </row>
    <row r="679" spans="1:5" ht="13.5" customHeight="1">
      <c r="A679" s="33"/>
      <c r="B679" s="53"/>
      <c r="C679" s="6">
        <v>3020</v>
      </c>
      <c r="D679" t="s">
        <v>450</v>
      </c>
      <c r="E679" s="105">
        <v>2500</v>
      </c>
    </row>
    <row r="680" spans="1:5" ht="13.5" customHeight="1">
      <c r="A680" s="33"/>
      <c r="B680" s="33"/>
      <c r="C680" s="3">
        <v>3110</v>
      </c>
      <c r="D680" s="16" t="s">
        <v>63</v>
      </c>
      <c r="E680" s="105">
        <v>8099633</v>
      </c>
    </row>
    <row r="681" spans="1:5" ht="13.5" customHeight="1">
      <c r="A681" s="33"/>
      <c r="B681" s="33"/>
      <c r="C681" s="6">
        <v>4010</v>
      </c>
      <c r="D681" t="s">
        <v>47</v>
      </c>
      <c r="E681" s="105">
        <v>182212</v>
      </c>
    </row>
    <row r="682" spans="1:5" ht="13.5" customHeight="1">
      <c r="A682" s="33"/>
      <c r="B682" s="33"/>
      <c r="C682" s="6">
        <v>4040</v>
      </c>
      <c r="D682" t="s">
        <v>48</v>
      </c>
      <c r="E682" s="105">
        <v>10916</v>
      </c>
    </row>
    <row r="683" spans="1:5" ht="13.5" customHeight="1">
      <c r="A683" s="33"/>
      <c r="B683" s="33"/>
      <c r="C683" s="6">
        <v>4110</v>
      </c>
      <c r="D683" t="s">
        <v>49</v>
      </c>
      <c r="E683" s="105">
        <v>683844</v>
      </c>
    </row>
    <row r="684" spans="1:5" ht="13.5" customHeight="1">
      <c r="A684" s="33"/>
      <c r="B684" s="33"/>
      <c r="C684" s="6">
        <v>4120</v>
      </c>
      <c r="D684" t="s">
        <v>514</v>
      </c>
      <c r="E684" s="105">
        <v>4814</v>
      </c>
    </row>
    <row r="685" spans="1:5" ht="13.5" customHeight="1">
      <c r="A685" s="33"/>
      <c r="B685" s="33"/>
      <c r="C685" s="6">
        <v>4170</v>
      </c>
      <c r="D685" t="s">
        <v>240</v>
      </c>
      <c r="E685" s="105">
        <v>2000</v>
      </c>
    </row>
    <row r="686" spans="1:5" ht="13.5" customHeight="1">
      <c r="A686" s="33"/>
      <c r="B686" s="33"/>
      <c r="C686" s="6">
        <v>4210</v>
      </c>
      <c r="D686" s="2" t="s">
        <v>52</v>
      </c>
      <c r="E686" s="105">
        <v>8000</v>
      </c>
    </row>
    <row r="687" spans="1:5" ht="13.5" customHeight="1">
      <c r="A687" s="33"/>
      <c r="B687" s="33"/>
      <c r="C687" s="6">
        <v>4260</v>
      </c>
      <c r="D687" s="2" t="s">
        <v>53</v>
      </c>
      <c r="E687" s="105">
        <v>12000</v>
      </c>
    </row>
    <row r="688" spans="1:5" ht="13.5" customHeight="1">
      <c r="A688" s="33"/>
      <c r="B688" s="33"/>
      <c r="C688" s="3">
        <v>4270</v>
      </c>
      <c r="D688" s="15" t="s">
        <v>287</v>
      </c>
      <c r="E688" s="105">
        <v>2000</v>
      </c>
    </row>
    <row r="689" spans="1:5" ht="13.5" customHeight="1">
      <c r="A689" s="33"/>
      <c r="B689" s="33"/>
      <c r="C689" s="3">
        <v>4300</v>
      </c>
      <c r="D689" s="15" t="s">
        <v>155</v>
      </c>
      <c r="E689" s="105">
        <v>6000</v>
      </c>
    </row>
    <row r="690" spans="1:5" ht="13.5" customHeight="1">
      <c r="A690" s="33"/>
      <c r="B690" s="33"/>
      <c r="C690" s="6">
        <v>4440</v>
      </c>
      <c r="D690" t="s">
        <v>81</v>
      </c>
      <c r="E690" s="105">
        <v>5821</v>
      </c>
    </row>
    <row r="691" spans="1:5" ht="13.5" customHeight="1">
      <c r="A691" s="33"/>
      <c r="B691" s="33"/>
      <c r="C691" s="6">
        <v>4700</v>
      </c>
      <c r="D691" t="s">
        <v>263</v>
      </c>
      <c r="E691" s="105">
        <v>500</v>
      </c>
    </row>
    <row r="692" spans="1:5" ht="13.5" customHeight="1">
      <c r="A692" s="33"/>
      <c r="B692" s="33"/>
      <c r="D692" t="s">
        <v>274</v>
      </c>
      <c r="E692" s="105"/>
    </row>
    <row r="693" spans="1:5" ht="13.5" customHeight="1">
      <c r="A693" s="33"/>
      <c r="B693" s="33"/>
      <c r="C693" s="3"/>
      <c r="D693" s="65" t="s">
        <v>319</v>
      </c>
      <c r="E693" s="97">
        <f>SUM(E694:E705)</f>
        <v>100000</v>
      </c>
    </row>
    <row r="694" spans="1:5" ht="13.5" customHeight="1">
      <c r="A694" s="33"/>
      <c r="B694" s="33"/>
      <c r="C694" s="6">
        <v>3020</v>
      </c>
      <c r="D694" t="s">
        <v>450</v>
      </c>
      <c r="E694" s="105">
        <v>500</v>
      </c>
    </row>
    <row r="695" spans="1:5" ht="13.5" customHeight="1">
      <c r="A695" s="33"/>
      <c r="B695" s="33"/>
      <c r="C695" s="6">
        <v>4010</v>
      </c>
      <c r="D695" t="s">
        <v>47</v>
      </c>
      <c r="E695" s="105">
        <v>58155</v>
      </c>
    </row>
    <row r="696" spans="1:5" ht="13.5" customHeight="1">
      <c r="A696" s="33"/>
      <c r="B696" s="33"/>
      <c r="C696" s="6">
        <v>4040</v>
      </c>
      <c r="D696" t="s">
        <v>48</v>
      </c>
      <c r="E696" s="105">
        <v>3482</v>
      </c>
    </row>
    <row r="697" spans="1:5" ht="13.5" customHeight="1">
      <c r="A697" s="33"/>
      <c r="B697" s="33"/>
      <c r="C697" s="6">
        <v>4110</v>
      </c>
      <c r="D697" t="s">
        <v>49</v>
      </c>
      <c r="E697" s="105">
        <v>10000</v>
      </c>
    </row>
    <row r="698" spans="1:5" ht="12.75">
      <c r="A698" s="33"/>
      <c r="B698" s="33"/>
      <c r="C698" s="6">
        <v>4120</v>
      </c>
      <c r="D698" t="s">
        <v>514</v>
      </c>
      <c r="E698" s="105">
        <v>1200</v>
      </c>
    </row>
    <row r="699" spans="1:5" ht="12.75">
      <c r="A699" s="33"/>
      <c r="B699" s="33"/>
      <c r="C699" s="6">
        <v>4210</v>
      </c>
      <c r="D699" s="2" t="s">
        <v>52</v>
      </c>
      <c r="E699" s="105">
        <v>5000</v>
      </c>
    </row>
    <row r="700" spans="1:5" ht="12.75">
      <c r="A700" s="33"/>
      <c r="B700" s="33"/>
      <c r="C700" s="6">
        <v>4260</v>
      </c>
      <c r="D700" s="2" t="s">
        <v>53</v>
      </c>
      <c r="E700" s="105">
        <v>5000</v>
      </c>
    </row>
    <row r="701" spans="1:5" ht="12.75">
      <c r="A701" s="33"/>
      <c r="B701" s="33"/>
      <c r="C701" s="3">
        <v>4270</v>
      </c>
      <c r="D701" s="15" t="s">
        <v>287</v>
      </c>
      <c r="E701" s="105">
        <v>500</v>
      </c>
    </row>
    <row r="702" spans="1:5" ht="12.75">
      <c r="A702" s="33"/>
      <c r="B702" s="33"/>
      <c r="C702" s="3">
        <v>4300</v>
      </c>
      <c r="D702" s="15" t="s">
        <v>155</v>
      </c>
      <c r="E702" s="105">
        <v>14000</v>
      </c>
    </row>
    <row r="703" spans="1:5" ht="12.75">
      <c r="A703" s="33"/>
      <c r="B703" s="33"/>
      <c r="C703" s="6">
        <v>4440</v>
      </c>
      <c r="D703" t="s">
        <v>81</v>
      </c>
      <c r="E703" s="105">
        <v>1663</v>
      </c>
    </row>
    <row r="704" spans="1:5" ht="12.75">
      <c r="A704" s="33"/>
      <c r="B704" s="33"/>
      <c r="C704" s="6">
        <v>4700</v>
      </c>
      <c r="D704" t="s">
        <v>263</v>
      </c>
      <c r="E704" s="105">
        <v>500</v>
      </c>
    </row>
    <row r="705" spans="1:4" ht="12.75">
      <c r="A705" s="33"/>
      <c r="B705" s="33"/>
      <c r="D705" t="s">
        <v>274</v>
      </c>
    </row>
    <row r="706" spans="1:5" ht="12.75">
      <c r="A706" s="33"/>
      <c r="B706" s="33"/>
      <c r="C706" s="3"/>
      <c r="D706" s="65" t="s">
        <v>320</v>
      </c>
      <c r="E706" s="97">
        <f>SUM(E707:E711)</f>
        <v>63000</v>
      </c>
    </row>
    <row r="707" spans="1:5" ht="12.75">
      <c r="A707" s="33"/>
      <c r="B707" s="33"/>
      <c r="C707" s="3">
        <v>2910</v>
      </c>
      <c r="D707" s="16" t="s">
        <v>333</v>
      </c>
      <c r="E707" s="92">
        <v>48000</v>
      </c>
    </row>
    <row r="708" spans="1:4" ht="12.75">
      <c r="A708" s="33"/>
      <c r="B708" s="33"/>
      <c r="C708" s="3"/>
      <c r="D708" s="16" t="s">
        <v>334</v>
      </c>
    </row>
    <row r="709" spans="1:4" ht="12.75">
      <c r="A709" s="33"/>
      <c r="B709" s="33"/>
      <c r="C709" s="3"/>
      <c r="D709" s="16" t="s">
        <v>335</v>
      </c>
    </row>
    <row r="710" spans="1:4" ht="12.75">
      <c r="A710" s="33"/>
      <c r="B710" s="33"/>
      <c r="C710" s="3"/>
      <c r="D710" s="16" t="s">
        <v>347</v>
      </c>
    </row>
    <row r="711" spans="1:5" ht="12.75">
      <c r="A711" s="33"/>
      <c r="B711" s="33"/>
      <c r="C711" s="6">
        <v>4560</v>
      </c>
      <c r="D711" s="66" t="s">
        <v>337</v>
      </c>
      <c r="E711" s="92">
        <v>15000</v>
      </c>
    </row>
    <row r="712" spans="1:4" ht="12.75">
      <c r="A712" s="33"/>
      <c r="B712" s="33"/>
      <c r="D712" s="66" t="s">
        <v>334</v>
      </c>
    </row>
    <row r="713" spans="1:4" ht="12.75">
      <c r="A713" s="33"/>
      <c r="B713" s="33"/>
      <c r="D713" s="16" t="s">
        <v>335</v>
      </c>
    </row>
    <row r="714" spans="1:4" ht="12.75">
      <c r="A714" s="33"/>
      <c r="B714" s="33"/>
      <c r="D714" s="16" t="s">
        <v>347</v>
      </c>
    </row>
    <row r="715" spans="1:4" ht="12.75">
      <c r="A715" s="33"/>
      <c r="B715" s="33"/>
      <c r="D715" s="16"/>
    </row>
    <row r="716" spans="1:5" ht="12.75">
      <c r="A716" s="33"/>
      <c r="B716" s="33"/>
      <c r="C716" s="54"/>
      <c r="D716" s="65" t="s">
        <v>619</v>
      </c>
      <c r="E716" s="97">
        <f>SUM(E718:E727)</f>
        <v>133150</v>
      </c>
    </row>
    <row r="717" spans="1:4" ht="12.75">
      <c r="A717" s="33"/>
      <c r="B717" s="33"/>
      <c r="D717" s="65" t="s">
        <v>620</v>
      </c>
    </row>
    <row r="718" spans="1:5" ht="12.75">
      <c r="A718" s="33"/>
      <c r="B718" s="33"/>
      <c r="C718" s="3">
        <v>3110</v>
      </c>
      <c r="D718" s="16" t="s">
        <v>63</v>
      </c>
      <c r="E718" s="92">
        <v>0</v>
      </c>
    </row>
    <row r="719" spans="1:5" ht="12.75">
      <c r="A719" s="33"/>
      <c r="B719" s="33"/>
      <c r="C719" s="3">
        <v>3290</v>
      </c>
      <c r="D719" s="115" t="s">
        <v>670</v>
      </c>
      <c r="E719" s="92">
        <v>129157</v>
      </c>
    </row>
    <row r="720" spans="1:4" ht="12.75">
      <c r="A720" s="33"/>
      <c r="B720" s="33"/>
      <c r="C720" s="3"/>
      <c r="D720" s="115" t="s">
        <v>669</v>
      </c>
    </row>
    <row r="721" spans="1:5" ht="12.75">
      <c r="A721" s="33"/>
      <c r="B721" s="33"/>
      <c r="C721" s="6">
        <v>4010</v>
      </c>
      <c r="D721" t="s">
        <v>47</v>
      </c>
      <c r="E721" s="92">
        <v>0</v>
      </c>
    </row>
    <row r="722" spans="1:5" ht="12.75">
      <c r="A722" s="33"/>
      <c r="B722" s="33"/>
      <c r="C722" s="6">
        <v>4110</v>
      </c>
      <c r="D722" t="s">
        <v>49</v>
      </c>
      <c r="E722" s="92">
        <v>0</v>
      </c>
    </row>
    <row r="723" spans="1:5" ht="12.75">
      <c r="A723" s="33"/>
      <c r="B723" s="33"/>
      <c r="C723" s="6">
        <v>4120</v>
      </c>
      <c r="D723" t="s">
        <v>514</v>
      </c>
      <c r="E723" s="92">
        <v>0</v>
      </c>
    </row>
    <row r="724" spans="1:5" ht="12.75">
      <c r="A724" s="33"/>
      <c r="B724" s="33"/>
      <c r="C724" s="6">
        <v>4740</v>
      </c>
      <c r="D724" s="115" t="s">
        <v>673</v>
      </c>
      <c r="E724" s="92">
        <v>3340</v>
      </c>
    </row>
    <row r="725" spans="1:4" ht="12.75">
      <c r="A725" s="33"/>
      <c r="B725" s="33"/>
      <c r="D725" s="115" t="s">
        <v>672</v>
      </c>
    </row>
    <row r="726" spans="1:5" ht="12.75">
      <c r="A726" s="33"/>
      <c r="B726" s="33"/>
      <c r="C726" s="6">
        <v>4850</v>
      </c>
      <c r="D726" s="115" t="s">
        <v>677</v>
      </c>
      <c r="E726" s="92">
        <v>653</v>
      </c>
    </row>
    <row r="727" spans="1:4" ht="12.75">
      <c r="A727" s="33"/>
      <c r="B727" s="33"/>
      <c r="D727" s="115" t="s">
        <v>672</v>
      </c>
    </row>
    <row r="728" spans="1:4" ht="12.75">
      <c r="A728" s="33"/>
      <c r="B728" s="33"/>
      <c r="D728" s="16"/>
    </row>
    <row r="729" spans="1:5" ht="12.75">
      <c r="A729" s="33"/>
      <c r="B729" s="57">
        <v>85513</v>
      </c>
      <c r="C729" s="57"/>
      <c r="D729" s="56" t="s">
        <v>147</v>
      </c>
      <c r="E729" s="97">
        <f>E735</f>
        <v>141184</v>
      </c>
    </row>
    <row r="730" spans="1:4" ht="12.75">
      <c r="A730" s="33"/>
      <c r="B730" s="57"/>
      <c r="C730" s="57"/>
      <c r="D730" s="56" t="s">
        <v>484</v>
      </c>
    </row>
    <row r="731" spans="1:4" ht="12.75">
      <c r="A731" s="33"/>
      <c r="B731" s="57"/>
      <c r="C731" s="57"/>
      <c r="D731" s="56" t="s">
        <v>485</v>
      </c>
    </row>
    <row r="732" spans="1:4" ht="12.75">
      <c r="A732" s="33"/>
      <c r="B732" s="57"/>
      <c r="C732" s="57"/>
      <c r="D732" s="56" t="s">
        <v>486</v>
      </c>
    </row>
    <row r="733" spans="1:4" ht="12.75">
      <c r="A733" s="33"/>
      <c r="B733" s="57"/>
      <c r="C733" s="57"/>
      <c r="D733" s="56" t="s">
        <v>487</v>
      </c>
    </row>
    <row r="734" spans="1:4" ht="12.75">
      <c r="A734" s="33"/>
      <c r="B734" s="57"/>
      <c r="C734" s="57"/>
      <c r="D734" s="56" t="s">
        <v>488</v>
      </c>
    </row>
    <row r="735" spans="1:5" ht="12.75">
      <c r="A735" s="33"/>
      <c r="B735" s="6"/>
      <c r="C735" s="6">
        <v>4130</v>
      </c>
      <c r="D735" t="s">
        <v>145</v>
      </c>
      <c r="E735" s="92">
        <v>141184</v>
      </c>
    </row>
    <row r="736" spans="1:4" ht="12.75">
      <c r="A736" s="33"/>
      <c r="B736" s="33"/>
      <c r="C736" s="3"/>
      <c r="D736" s="16"/>
    </row>
    <row r="737" spans="1:5" ht="12.75">
      <c r="A737" s="7">
        <v>854</v>
      </c>
      <c r="B737" s="7"/>
      <c r="C737" s="7"/>
      <c r="D737" s="5" t="s">
        <v>59</v>
      </c>
      <c r="E737" s="97">
        <f>E738</f>
        <v>31600</v>
      </c>
    </row>
    <row r="738" spans="1:5" ht="12.75">
      <c r="A738" s="33"/>
      <c r="B738" s="33" t="s">
        <v>253</v>
      </c>
      <c r="C738" s="3"/>
      <c r="D738" s="16" t="s">
        <v>449</v>
      </c>
      <c r="E738" s="92">
        <f>E739</f>
        <v>31600</v>
      </c>
    </row>
    <row r="739" spans="1:5" ht="12.75">
      <c r="A739" s="33"/>
      <c r="B739" s="7"/>
      <c r="C739" s="6">
        <v>3240</v>
      </c>
      <c r="D739" t="s">
        <v>239</v>
      </c>
      <c r="E739" s="92">
        <v>31600</v>
      </c>
    </row>
    <row r="740" spans="1:5" ht="12.75">
      <c r="A740" s="33"/>
      <c r="B740" s="7"/>
      <c r="E740"/>
    </row>
    <row r="741" spans="1:5" ht="12.75">
      <c r="A741" s="7">
        <v>854</v>
      </c>
      <c r="B741" s="7"/>
      <c r="C741" s="7"/>
      <c r="D741" s="5" t="s">
        <v>682</v>
      </c>
      <c r="E741" s="88">
        <f>E742</f>
        <v>2000</v>
      </c>
    </row>
    <row r="742" spans="1:5" ht="12.75">
      <c r="A742" s="33"/>
      <c r="B742" s="33" t="s">
        <v>253</v>
      </c>
      <c r="C742" s="3"/>
      <c r="D742" s="16" t="s">
        <v>449</v>
      </c>
      <c r="E742" s="74">
        <f>E743</f>
        <v>2000</v>
      </c>
    </row>
    <row r="743" spans="1:5" ht="12.75">
      <c r="A743" s="33"/>
      <c r="B743" s="33"/>
      <c r="C743" s="3">
        <v>3290</v>
      </c>
      <c r="D743" s="115" t="s">
        <v>670</v>
      </c>
      <c r="E743" s="74">
        <v>2000</v>
      </c>
    </row>
    <row r="744" spans="1:4" ht="12.75">
      <c r="A744" s="33"/>
      <c r="B744" s="33"/>
      <c r="C744" s="3"/>
      <c r="D744" s="115" t="s">
        <v>669</v>
      </c>
    </row>
    <row r="745" spans="1:4" ht="12.75">
      <c r="A745" s="33"/>
      <c r="B745" s="33"/>
      <c r="C745" s="3"/>
      <c r="D745" s="115"/>
    </row>
    <row r="746" spans="1:4" ht="12.75">
      <c r="A746" s="33"/>
      <c r="B746" s="33"/>
      <c r="C746" s="3"/>
      <c r="D746" s="115"/>
    </row>
    <row r="747" spans="1:4" ht="12.75">
      <c r="A747" s="33"/>
      <c r="B747" s="33"/>
      <c r="C747" s="3"/>
      <c r="D747" s="115"/>
    </row>
    <row r="748" spans="1:4" ht="12.75">
      <c r="A748" s="33"/>
      <c r="B748" s="33"/>
      <c r="C748" s="3"/>
      <c r="D748" s="115"/>
    </row>
    <row r="749" spans="1:4" ht="12.75">
      <c r="A749" s="33"/>
      <c r="B749" s="33"/>
      <c r="C749" s="3"/>
      <c r="D749" s="16"/>
    </row>
    <row r="750" spans="1:4" ht="12.75">
      <c r="A750" s="33"/>
      <c r="B750" s="33"/>
      <c r="C750" s="3"/>
      <c r="D750" s="16"/>
    </row>
    <row r="751" spans="4:5" ht="12.75">
      <c r="D751" s="7" t="s">
        <v>34</v>
      </c>
      <c r="E751" s="92" t="s">
        <v>275</v>
      </c>
    </row>
    <row r="752" spans="4:5" ht="12.75">
      <c r="D752" s="7"/>
      <c r="E752" s="74" t="s">
        <v>694</v>
      </c>
    </row>
    <row r="753" spans="4:5" ht="12.75">
      <c r="D753" s="6" t="s">
        <v>131</v>
      </c>
      <c r="E753" s="74" t="s">
        <v>181</v>
      </c>
    </row>
    <row r="754" spans="4:5" ht="12.75">
      <c r="D754" s="6"/>
      <c r="E754" s="75" t="s">
        <v>695</v>
      </c>
    </row>
    <row r="755" spans="1:5" ht="12.75">
      <c r="A755" s="30" t="s">
        <v>35</v>
      </c>
      <c r="B755" s="31" t="s">
        <v>36</v>
      </c>
      <c r="C755" s="1"/>
      <c r="D755" s="1" t="s">
        <v>37</v>
      </c>
      <c r="E755" s="93" t="s">
        <v>541</v>
      </c>
    </row>
    <row r="756" spans="1:5" ht="12.75">
      <c r="A756" s="32" t="s">
        <v>69</v>
      </c>
      <c r="B756" s="32"/>
      <c r="C756" s="14"/>
      <c r="D756" s="26" t="s">
        <v>156</v>
      </c>
      <c r="E756" s="103">
        <f>+E760+E757</f>
        <v>12068.44</v>
      </c>
    </row>
    <row r="757" spans="1:5" ht="12.75">
      <c r="A757" s="33"/>
      <c r="B757" s="53" t="s">
        <v>150</v>
      </c>
      <c r="C757" s="54"/>
      <c r="D757" s="65" t="s">
        <v>151</v>
      </c>
      <c r="E757" s="97">
        <f>E758</f>
        <v>1307</v>
      </c>
    </row>
    <row r="758" spans="1:5" ht="12.75">
      <c r="A758" s="33"/>
      <c r="B758" s="33"/>
      <c r="C758" s="3">
        <v>2850</v>
      </c>
      <c r="D758" s="16" t="s">
        <v>152</v>
      </c>
      <c r="E758" s="92">
        <v>1307</v>
      </c>
    </row>
    <row r="759" spans="1:4" ht="12.75">
      <c r="A759" s="33"/>
      <c r="B759" s="33"/>
      <c r="C759" s="3"/>
      <c r="D759" s="16" t="s">
        <v>153</v>
      </c>
    </row>
    <row r="760" spans="1:5" ht="12.75">
      <c r="A760" s="33"/>
      <c r="B760" s="33" t="s">
        <v>618</v>
      </c>
      <c r="C760" s="3"/>
      <c r="D760" s="16" t="s">
        <v>595</v>
      </c>
      <c r="E760" s="97">
        <f>SUM(E761:E762)</f>
        <v>10761.44</v>
      </c>
    </row>
    <row r="761" spans="1:5" ht="12.75">
      <c r="A761" s="33"/>
      <c r="B761" s="33"/>
      <c r="C761" s="6">
        <v>4210</v>
      </c>
      <c r="D761" s="2" t="s">
        <v>52</v>
      </c>
      <c r="E761" s="92">
        <v>211.01</v>
      </c>
    </row>
    <row r="762" spans="1:5" ht="12.75">
      <c r="A762" s="33"/>
      <c r="B762" s="33"/>
      <c r="C762" s="3">
        <v>4430</v>
      </c>
      <c r="D762" s="47" t="s">
        <v>223</v>
      </c>
      <c r="E762" s="92">
        <v>10550.43</v>
      </c>
    </row>
    <row r="763" spans="1:4" ht="12.75">
      <c r="A763" s="33"/>
      <c r="B763" s="33"/>
      <c r="C763" s="3"/>
      <c r="D763" s="16"/>
    </row>
    <row r="764" spans="1:5" ht="12.75">
      <c r="A764" s="25" t="s">
        <v>73</v>
      </c>
      <c r="B764" s="32"/>
      <c r="C764" s="14"/>
      <c r="D764" s="41" t="s">
        <v>184</v>
      </c>
      <c r="E764" s="103">
        <f>E765</f>
        <v>14400</v>
      </c>
    </row>
    <row r="765" spans="1:5" ht="12.75">
      <c r="A765" s="32"/>
      <c r="B765" s="53" t="s">
        <v>78</v>
      </c>
      <c r="C765" s="54"/>
      <c r="D765" s="67" t="s">
        <v>79</v>
      </c>
      <c r="E765" s="99">
        <f>SUM(E766:E768)</f>
        <v>14400</v>
      </c>
    </row>
    <row r="766" spans="1:5" ht="12.75">
      <c r="A766" s="32"/>
      <c r="B766" s="33"/>
      <c r="C766" s="6">
        <v>4300</v>
      </c>
      <c r="D766" t="s">
        <v>55</v>
      </c>
      <c r="E766" s="104">
        <v>12000</v>
      </c>
    </row>
    <row r="767" spans="1:5" ht="12.75">
      <c r="A767" s="32"/>
      <c r="B767" s="33"/>
      <c r="C767" s="3">
        <v>4510</v>
      </c>
      <c r="D767" s="20" t="s">
        <v>249</v>
      </c>
      <c r="E767" s="104"/>
    </row>
    <row r="768" spans="1:5" ht="12.75">
      <c r="A768" s="32"/>
      <c r="B768" s="32"/>
      <c r="C768" s="3">
        <v>4610</v>
      </c>
      <c r="D768" s="16" t="s">
        <v>290</v>
      </c>
      <c r="E768" s="104">
        <v>2400</v>
      </c>
    </row>
    <row r="769" spans="1:5" ht="12.75">
      <c r="A769" s="39" t="s">
        <v>132</v>
      </c>
      <c r="B769" s="39"/>
      <c r="C769" s="7"/>
      <c r="D769" s="5" t="s">
        <v>133</v>
      </c>
      <c r="E769" s="95">
        <f>SUM(E772:E774)</f>
        <v>1115000</v>
      </c>
    </row>
    <row r="770" spans="1:5" ht="12.75">
      <c r="A770" s="34"/>
      <c r="B770" s="69" t="s">
        <v>135</v>
      </c>
      <c r="C770" s="57"/>
      <c r="D770" s="56" t="s">
        <v>136</v>
      </c>
      <c r="E770" s="97">
        <f>SUM(E774:E774)</f>
        <v>1105000</v>
      </c>
    </row>
    <row r="771" spans="1:4" ht="12.75">
      <c r="A771" s="34"/>
      <c r="B771" s="34"/>
      <c r="D771" t="s">
        <v>137</v>
      </c>
    </row>
    <row r="772" spans="1:5" ht="12.75">
      <c r="A772" s="34"/>
      <c r="B772" s="34"/>
      <c r="C772" s="6">
        <v>8090</v>
      </c>
      <c r="D772" t="s">
        <v>523</v>
      </c>
      <c r="E772" s="92">
        <v>10000</v>
      </c>
    </row>
    <row r="773" spans="1:4" ht="12.75">
      <c r="A773" s="34"/>
      <c r="B773" s="34"/>
      <c r="D773" t="s">
        <v>524</v>
      </c>
    </row>
    <row r="774" spans="1:5" ht="12.75">
      <c r="A774" s="34"/>
      <c r="B774" s="34"/>
      <c r="C774" s="6">
        <v>8110</v>
      </c>
      <c r="D774" t="s">
        <v>309</v>
      </c>
      <c r="E774" s="92">
        <v>1105000</v>
      </c>
    </row>
    <row r="775" spans="1:4" ht="12.75">
      <c r="A775" s="34"/>
      <c r="B775" s="34"/>
      <c r="D775" t="s">
        <v>310</v>
      </c>
    </row>
    <row r="776" spans="1:4" ht="12.75">
      <c r="A776" s="34"/>
      <c r="B776" s="34"/>
      <c r="D776" t="s">
        <v>311</v>
      </c>
    </row>
    <row r="777" spans="1:5" ht="12.75">
      <c r="A777" s="39" t="s">
        <v>138</v>
      </c>
      <c r="B777" s="39"/>
      <c r="C777" s="7"/>
      <c r="D777" s="5" t="s">
        <v>139</v>
      </c>
      <c r="E777" s="95">
        <f>SUM(+E778+E781)</f>
        <v>1095195</v>
      </c>
    </row>
    <row r="778" spans="1:5" ht="12.75">
      <c r="A778" s="34"/>
      <c r="B778" s="69" t="s">
        <v>134</v>
      </c>
      <c r="C778" s="57"/>
      <c r="D778" s="56" t="s">
        <v>143</v>
      </c>
      <c r="E778" s="97">
        <f>SUM(E779:E780)</f>
        <v>134600</v>
      </c>
    </row>
    <row r="779" spans="1:5" ht="12.75">
      <c r="A779" s="34"/>
      <c r="B779" s="34"/>
      <c r="C779" s="6">
        <v>4300</v>
      </c>
      <c r="D779" t="s">
        <v>55</v>
      </c>
      <c r="E779" s="92">
        <v>40000</v>
      </c>
    </row>
    <row r="780" spans="1:5" ht="12.75">
      <c r="A780" s="34"/>
      <c r="B780" s="34"/>
      <c r="C780" s="6">
        <v>4530</v>
      </c>
      <c r="D780" t="s">
        <v>270</v>
      </c>
      <c r="E780" s="92">
        <v>94600</v>
      </c>
    </row>
    <row r="781" spans="1:5" ht="12.75">
      <c r="A781" s="34"/>
      <c r="B781" s="69" t="s">
        <v>140</v>
      </c>
      <c r="C781" s="57"/>
      <c r="D781" s="56" t="s">
        <v>141</v>
      </c>
      <c r="E781" s="97">
        <f>SUM(E782:E783)</f>
        <v>960595</v>
      </c>
    </row>
    <row r="782" spans="1:5" ht="12.75">
      <c r="A782" s="34"/>
      <c r="B782" s="34"/>
      <c r="C782" s="6">
        <v>4810</v>
      </c>
      <c r="D782" t="s">
        <v>142</v>
      </c>
      <c r="E782" s="92">
        <v>787095</v>
      </c>
    </row>
    <row r="783" spans="1:5" ht="12.75">
      <c r="A783" s="34"/>
      <c r="B783" s="34"/>
      <c r="C783" s="6">
        <v>6800</v>
      </c>
      <c r="D783" t="s">
        <v>355</v>
      </c>
      <c r="E783" s="92">
        <v>173500</v>
      </c>
    </row>
    <row r="784" spans="1:5" ht="12.75">
      <c r="A784" s="69" t="s">
        <v>215</v>
      </c>
      <c r="B784" s="69"/>
      <c r="C784" s="57"/>
      <c r="D784" s="56" t="s">
        <v>211</v>
      </c>
      <c r="E784" s="97">
        <f>+E801+E785+E794</f>
        <v>15000</v>
      </c>
    </row>
    <row r="785" spans="1:5" s="71" customFormat="1" ht="12.75">
      <c r="A785" s="121"/>
      <c r="B785" s="57">
        <v>85213</v>
      </c>
      <c r="C785" s="57"/>
      <c r="D785" s="56" t="s">
        <v>147</v>
      </c>
      <c r="E785" s="97">
        <f>E790</f>
        <v>500</v>
      </c>
    </row>
    <row r="786" spans="1:5" s="71" customFormat="1" ht="12.75">
      <c r="A786" s="121"/>
      <c r="B786" s="72"/>
      <c r="C786" s="72"/>
      <c r="D786" s="71" t="s">
        <v>322</v>
      </c>
      <c r="E786" s="105"/>
    </row>
    <row r="787" spans="1:5" s="71" customFormat="1" ht="12.75">
      <c r="A787" s="121"/>
      <c r="B787" s="72"/>
      <c r="C787" s="72"/>
      <c r="D787" s="71" t="s">
        <v>323</v>
      </c>
      <c r="E787" s="105"/>
    </row>
    <row r="788" spans="1:5" s="71" customFormat="1" ht="12.75">
      <c r="A788" s="121"/>
      <c r="B788" s="72"/>
      <c r="C788" s="72"/>
      <c r="D788" s="71" t="s">
        <v>325</v>
      </c>
      <c r="E788" s="105"/>
    </row>
    <row r="789" spans="1:5" s="71" customFormat="1" ht="12.75">
      <c r="A789" s="121"/>
      <c r="B789" s="72"/>
      <c r="C789" s="72"/>
      <c r="D789" s="71" t="s">
        <v>324</v>
      </c>
      <c r="E789" s="105"/>
    </row>
    <row r="790" spans="1:5" ht="12.75">
      <c r="A790" s="69"/>
      <c r="B790" s="57"/>
      <c r="C790" s="3">
        <v>2910</v>
      </c>
      <c r="D790" s="16" t="s">
        <v>333</v>
      </c>
      <c r="E790" s="105">
        <v>500</v>
      </c>
    </row>
    <row r="791" spans="1:5" ht="12.75">
      <c r="A791" s="69"/>
      <c r="B791" s="57"/>
      <c r="C791" s="3"/>
      <c r="D791" s="16" t="s">
        <v>334</v>
      </c>
      <c r="E791" s="97"/>
    </row>
    <row r="792" spans="1:5" ht="12.75">
      <c r="A792" s="69"/>
      <c r="B792" s="57"/>
      <c r="C792" s="3"/>
      <c r="D792" s="16" t="s">
        <v>335</v>
      </c>
      <c r="E792" s="97"/>
    </row>
    <row r="793" spans="1:5" ht="12.75">
      <c r="A793" s="69"/>
      <c r="B793" s="57"/>
      <c r="C793" s="3"/>
      <c r="D793" s="16" t="s">
        <v>475</v>
      </c>
      <c r="E793" s="97"/>
    </row>
    <row r="794" spans="1:5" ht="12.75">
      <c r="A794" s="69"/>
      <c r="B794" s="57">
        <v>85214</v>
      </c>
      <c r="C794" s="57"/>
      <c r="D794" s="56" t="s">
        <v>302</v>
      </c>
      <c r="E794" s="97">
        <f>E796</f>
        <v>4500</v>
      </c>
    </row>
    <row r="795" spans="1:5" ht="12.75">
      <c r="A795" s="69"/>
      <c r="B795" s="6"/>
      <c r="D795" t="s">
        <v>254</v>
      </c>
      <c r="E795" s="105"/>
    </row>
    <row r="796" spans="1:5" ht="12.75">
      <c r="A796" s="69"/>
      <c r="B796" s="57"/>
      <c r="C796" s="3">
        <v>2910</v>
      </c>
      <c r="D796" s="16" t="s">
        <v>333</v>
      </c>
      <c r="E796" s="105">
        <v>4500</v>
      </c>
    </row>
    <row r="797" spans="1:5" ht="12.75">
      <c r="A797" s="69"/>
      <c r="B797" s="57"/>
      <c r="C797" s="3"/>
      <c r="D797" s="16" t="s">
        <v>334</v>
      </c>
      <c r="E797" s="97"/>
    </row>
    <row r="798" spans="1:5" ht="12.75">
      <c r="A798" s="69"/>
      <c r="B798" s="57"/>
      <c r="C798" s="3"/>
      <c r="D798" s="16" t="s">
        <v>335</v>
      </c>
      <c r="E798" s="97"/>
    </row>
    <row r="799" spans="1:5" ht="12.75">
      <c r="A799" s="69"/>
      <c r="B799" s="57"/>
      <c r="C799" s="3"/>
      <c r="D799" s="16" t="s">
        <v>336</v>
      </c>
      <c r="E799" s="97"/>
    </row>
    <row r="800" spans="1:5" ht="12.75">
      <c r="A800" s="69"/>
      <c r="B800" s="57"/>
      <c r="C800" s="3"/>
      <c r="D800" s="16" t="s">
        <v>331</v>
      </c>
      <c r="E800" s="97"/>
    </row>
    <row r="801" spans="1:5" ht="12.75">
      <c r="A801" s="34"/>
      <c r="B801" s="69" t="s">
        <v>367</v>
      </c>
      <c r="C801" s="57"/>
      <c r="D801" s="130" t="s">
        <v>307</v>
      </c>
      <c r="E801" s="97">
        <f>E802</f>
        <v>10000</v>
      </c>
    </row>
    <row r="802" spans="1:5" ht="12.75">
      <c r="A802" s="34"/>
      <c r="B802" s="34"/>
      <c r="C802" s="3">
        <v>2910</v>
      </c>
      <c r="D802" s="16" t="s">
        <v>333</v>
      </c>
      <c r="E802" s="92">
        <v>10000</v>
      </c>
    </row>
    <row r="803" spans="1:4" ht="12.75">
      <c r="A803" s="34"/>
      <c r="B803" s="34"/>
      <c r="C803" s="3"/>
      <c r="D803" s="16" t="s">
        <v>334</v>
      </c>
    </row>
    <row r="804" spans="1:4" ht="12.75">
      <c r="A804" s="34"/>
      <c r="B804" s="34"/>
      <c r="C804" s="3"/>
      <c r="D804" s="16" t="s">
        <v>335</v>
      </c>
    </row>
    <row r="805" spans="1:4" ht="12.75">
      <c r="A805" s="34"/>
      <c r="B805" s="34"/>
      <c r="C805" s="3"/>
      <c r="D805" s="16" t="s">
        <v>336</v>
      </c>
    </row>
    <row r="806" spans="1:5" ht="12.75">
      <c r="A806" s="34"/>
      <c r="B806" s="34"/>
      <c r="C806" s="3"/>
      <c r="D806" s="16" t="s">
        <v>331</v>
      </c>
      <c r="E806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2022-10-05T08:02:50Z</cp:lastPrinted>
  <dcterms:created xsi:type="dcterms:W3CDTF">2014-09-04T08:28:49Z</dcterms:created>
  <dcterms:modified xsi:type="dcterms:W3CDTF">2022-10-13T12:19:49Z</dcterms:modified>
  <cp:category/>
  <cp:version/>
  <cp:contentType/>
  <cp:contentStatus/>
</cp:coreProperties>
</file>