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0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<sst xmlns="http://schemas.openxmlformats.org/spreadsheetml/2006/main" count="2310" uniqueCount="685">
  <si>
    <t>Dz</t>
  </si>
  <si>
    <t>Pozostała działalność</t>
  </si>
  <si>
    <t>Szkoły podstawowe</t>
  </si>
  <si>
    <t>Ośrodek Sportu i Rekreacji</t>
  </si>
  <si>
    <t>Budżet Szkoły Podstawowej nr 1</t>
  </si>
  <si>
    <t>Rozdział</t>
  </si>
  <si>
    <t>Par.</t>
  </si>
  <si>
    <t>Nazwa paragrafu</t>
  </si>
  <si>
    <t>Kwota planu</t>
  </si>
  <si>
    <t>Budżet Szkoły Podstawowej nr 4</t>
  </si>
  <si>
    <t>Budżet Szkoły Podstawowej nr 5</t>
  </si>
  <si>
    <t>Miejski Zespół Obsługi Szkół i Przedszkoli</t>
  </si>
  <si>
    <t>Oświata i wychowanie</t>
  </si>
  <si>
    <t>Załącznik Nr 8</t>
  </si>
  <si>
    <t>Miejski Ośrodek Pomocy Społecznej</t>
  </si>
  <si>
    <t>Żłobek Miejski</t>
  </si>
  <si>
    <t>Przedszkole Nr 3</t>
  </si>
  <si>
    <t>Przedszkole Nr 4</t>
  </si>
  <si>
    <t>Przedszkole Nr 5</t>
  </si>
  <si>
    <t>Przedszkole Nr 7</t>
  </si>
  <si>
    <t>Załącznik Nr 6</t>
  </si>
  <si>
    <t>Przedszkole Nr 6</t>
  </si>
  <si>
    <t>Załącznik Nr 7</t>
  </si>
  <si>
    <t>Załącznik Nr 9</t>
  </si>
  <si>
    <t>Załącznik Nr 10</t>
  </si>
  <si>
    <t>Załącznik Nr 12</t>
  </si>
  <si>
    <t>Załącznik Nr 13</t>
  </si>
  <si>
    <t>Załącznik Nr 17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</si>
  <si>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</si>
  <si>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</si>
  <si>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</si>
  <si>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</si>
  <si>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</si>
  <si>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</si>
  <si>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</si>
  <si>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</si>
  <si>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</si>
  <si>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</si>
  <si>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</si>
  <si>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</si>
  <si>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</si>
  <si>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</si>
  <si>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</si>
  <si>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</si>
  <si>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</si>
  <si>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</si>
  <si>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</si>
  <si>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Wpłaty na Państwowy Fundusz Rehabilitacji Osób</t>
  </si>
  <si>
    <t>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</si>
  <si>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</si>
  <si>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</si>
  <si>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</si>
  <si>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</si>
  <si>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</si>
  <si>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</si>
  <si>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</si>
  <si>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</si>
  <si>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Świetlice szkolne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</si>
  <si>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</si>
  <si>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</si>
  <si>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</si>
  <si>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</si>
  <si>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</si>
  <si>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Domy i ośrodki kultury,świetlice i kluby</t>
  </si>
  <si>
    <t>Instytucje kultury fizycznej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</si>
  <si>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</si>
  <si>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</si>
  <si>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</si>
  <si>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</si>
  <si>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</si>
  <si>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</si>
  <si>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</si>
  <si>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</si>
  <si>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</si>
  <si>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</si>
  <si>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</si>
  <si>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</si>
  <si>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</si>
  <si>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</si>
  <si>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</si>
  <si>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</si>
  <si>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</si>
  <si>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</si>
  <si>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</si>
  <si>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</si>
  <si>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</si>
  <si>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</si>
  <si>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</si>
  <si>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</si>
  <si>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</si>
  <si>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</si>
  <si>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</si>
  <si>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</si>
  <si>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</si>
  <si>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</si>
  <si>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</si>
  <si>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</si>
  <si>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</si>
  <si>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</si>
  <si>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</si>
  <si>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</si>
  <si>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</si>
  <si>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</si>
  <si>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</si>
  <si>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</si>
  <si>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</si>
  <si>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</si>
  <si>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</si>
  <si>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</si>
  <si>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</si>
  <si>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</si>
  <si>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</si>
  <si>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</si>
  <si>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</si>
  <si>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</si>
  <si>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</si>
  <si>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</si>
  <si>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</si>
  <si>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</si>
  <si>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</si>
  <si>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</si>
  <si>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</si>
  <si>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</si>
  <si>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</si>
  <si>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</si>
  <si>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</si>
  <si>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</si>
  <si>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</si>
  <si>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</si>
  <si>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</si>
  <si>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</si>
  <si>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</si>
  <si>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</si>
  <si>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</si>
  <si>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</si>
  <si>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</si>
  <si>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85154</t>
  </si>
  <si>
    <t>Składki na ubezpieczenia zdrowotne</t>
  </si>
  <si>
    <t xml:space="preserve">Kwota planu 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</si>
  <si>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</si>
  <si>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</si>
  <si>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</si>
  <si>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>01030</t>
  </si>
  <si>
    <t>Izby rolnicze</t>
  </si>
  <si>
    <t xml:space="preserve">Wpłaty gmin na rzecz izb rolniczych w wysokości </t>
  </si>
  <si>
    <t>2% uzyskanych wpływów z podatku rolnego</t>
  </si>
  <si>
    <t>851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</si>
  <si>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</si>
  <si>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</si>
  <si>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</si>
  <si>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</si>
  <si>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</si>
  <si>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</si>
  <si>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</si>
  <si>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</si>
  <si>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</si>
  <si>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</si>
  <si>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</si>
  <si>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</si>
  <si>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</si>
  <si>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</si>
  <si>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 xml:space="preserve">Dotacja celowa z budżetu na finansowanie lub 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</si>
  <si>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</si>
  <si>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</si>
  <si>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</si>
  <si>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</si>
  <si>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</si>
  <si>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</si>
  <si>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</si>
  <si>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Usługi opiekuńcze i specjalistyczne usługi opiekuńcz.</t>
  </si>
  <si>
    <t xml:space="preserve">Przedszkola </t>
  </si>
  <si>
    <t xml:space="preserve">dofinansowanie zadań zleconych do realizacji </t>
  </si>
  <si>
    <t>Burmistrza Miasta Turku</t>
  </si>
  <si>
    <t xml:space="preserve">Dowożenie uczniów do szkół </t>
  </si>
  <si>
    <t xml:space="preserve">Wydział Spraw Społecznych </t>
  </si>
  <si>
    <t xml:space="preserve">Administracja publiczna </t>
  </si>
  <si>
    <t>85195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</si>
  <si>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</si>
  <si>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</si>
  <si>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</si>
  <si>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</si>
  <si>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</si>
  <si>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</si>
  <si>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</si>
  <si>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</si>
  <si>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</si>
  <si>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</si>
  <si>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</si>
  <si>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</si>
  <si>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</si>
  <si>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</si>
  <si>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</si>
  <si>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</si>
  <si>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</si>
  <si>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</si>
  <si>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</si>
  <si>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</si>
  <si>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</si>
  <si>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</si>
  <si>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</si>
  <si>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</si>
  <si>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</si>
  <si>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</si>
  <si>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</si>
  <si>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</si>
  <si>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</si>
  <si>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</si>
  <si>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</si>
  <si>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80195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</si>
  <si>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</si>
  <si>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</si>
  <si>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</si>
  <si>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</si>
  <si>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</si>
  <si>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</si>
  <si>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</si>
  <si>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</si>
  <si>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</si>
  <si>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</si>
  <si>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</si>
  <si>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</si>
  <si>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</si>
  <si>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</si>
  <si>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</si>
  <si>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Dotacja podmiotowa z budżetu dla samorzadowej</t>
  </si>
  <si>
    <t>instytucji kultury</t>
  </si>
  <si>
    <t>Zakup usług przez jednostki samorzadu terytorialego</t>
  </si>
  <si>
    <t>od innych jednostek samorzadu terytorialnego</t>
  </si>
  <si>
    <t>Stypendia dla uczniów</t>
  </si>
  <si>
    <t>Wynagrodzenia bezosobowe</t>
  </si>
  <si>
    <t>Załącznik nr 2</t>
  </si>
  <si>
    <t>Załącznik nr 3</t>
  </si>
  <si>
    <t>Załącznik Nr 5</t>
  </si>
  <si>
    <t>Administracja publiczna / zadania zlecone/</t>
  </si>
  <si>
    <t>92105</t>
  </si>
  <si>
    <t>Pozostałe zadania w zakresie kultury</t>
  </si>
  <si>
    <t>92605</t>
  </si>
  <si>
    <t>0760</t>
  </si>
  <si>
    <t>Opłaty na rzecz budżetu państwa</t>
  </si>
  <si>
    <t>75075</t>
  </si>
  <si>
    <t>Promocja jednostek samorządu terytorialnego</t>
  </si>
  <si>
    <t xml:space="preserve">Różne opłaty i składki </t>
  </si>
  <si>
    <t>85415</t>
  </si>
  <si>
    <t>ubezpieczenia emerytalne i rentowe</t>
  </si>
  <si>
    <t>85153</t>
  </si>
  <si>
    <t>Zwalczanie narkomanii</t>
  </si>
  <si>
    <t>85295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</si>
  <si>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</si>
  <si>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</si>
  <si>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</si>
  <si>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</si>
  <si>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</si>
  <si>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</si>
  <si>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</si>
  <si>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</si>
  <si>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</si>
  <si>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Dotacja podmiotowa z budżetu dla samorządowej</t>
  </si>
  <si>
    <t xml:space="preserve">Biblioteki 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</si>
  <si>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</si>
  <si>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</si>
  <si>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</si>
  <si>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</si>
  <si>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Załącznik Nr 4</t>
  </si>
  <si>
    <t>cywilnej</t>
  </si>
  <si>
    <t>Załącznik Nr 18</t>
  </si>
  <si>
    <t xml:space="preserve">Zasądzone renty </t>
  </si>
  <si>
    <t>i pomieszczenia garażowe</t>
  </si>
  <si>
    <t>finansów publicznych</t>
  </si>
  <si>
    <t xml:space="preserve">pozostałym jednostkom niezaliczonym do sektora 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</si>
  <si>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</si>
  <si>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</si>
  <si>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</si>
  <si>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</si>
  <si>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</si>
  <si>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</si>
  <si>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>wynagrodzeń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</si>
  <si>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</si>
  <si>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</si>
  <si>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</si>
  <si>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</si>
  <si>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</si>
  <si>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</si>
  <si>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</si>
  <si>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</si>
  <si>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</si>
  <si>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</si>
  <si>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</si>
  <si>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Nagrody o caharkterze szczególnym niezaliczone do</t>
  </si>
  <si>
    <t>Obiekty sportowe</t>
  </si>
  <si>
    <t>Szkolenia pracowników niebędących członkami korpusu sł.cywil.</t>
  </si>
  <si>
    <t>Szkolenia pracowników niebędących członk. korpusu służb. cyw.</t>
  </si>
  <si>
    <t xml:space="preserve">Zasiłki i pomoc naturze oraz składki na </t>
  </si>
  <si>
    <t>92601</t>
  </si>
  <si>
    <t>Pomoc społeczna/zadania własne/</t>
  </si>
  <si>
    <t>Dotacja podmiotowa z budżetu dla niepublicznej</t>
  </si>
  <si>
    <t>jednostki systemu oświaty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</si>
  <si>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</si>
  <si>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</si>
  <si>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</si>
  <si>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</si>
  <si>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</si>
  <si>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</si>
  <si>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</si>
  <si>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</si>
  <si>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</si>
  <si>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</si>
  <si>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</si>
  <si>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</si>
  <si>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</si>
  <si>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</si>
  <si>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</si>
  <si>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</si>
  <si>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</si>
  <si>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</si>
  <si>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</si>
  <si>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</si>
  <si>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</si>
  <si>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</si>
  <si>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</si>
  <si>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</si>
  <si>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</si>
  <si>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</si>
  <si>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</si>
  <si>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</si>
  <si>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</si>
  <si>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</si>
  <si>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</si>
  <si>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Stołówki szkolne i przedszkolne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</si>
  <si>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</si>
  <si>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</si>
  <si>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</si>
  <si>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</si>
  <si>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</si>
  <si>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</si>
  <si>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</si>
  <si>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80104</t>
  </si>
  <si>
    <t>ustawy, pobranych nienależnie lub w nadmiernej wysok.</t>
  </si>
  <si>
    <t xml:space="preserve">Kultura fizyczna </t>
  </si>
  <si>
    <t xml:space="preserve">Zadania w zakresie kultury fizycznej 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</si>
  <si>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</si>
  <si>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</si>
  <si>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</si>
  <si>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</si>
  <si>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</si>
  <si>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</si>
  <si>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</si>
  <si>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</si>
  <si>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</si>
  <si>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</si>
  <si>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</si>
  <si>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</si>
  <si>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</si>
  <si>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</si>
  <si>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</si>
  <si>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</si>
  <si>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</si>
  <si>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</si>
  <si>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</si>
  <si>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150</t>
  </si>
  <si>
    <t>Przetworstwo przemysłowe</t>
  </si>
  <si>
    <t>15011</t>
  </si>
  <si>
    <t>Rozwój przedsiębiorczości</t>
  </si>
  <si>
    <t xml:space="preserve">Gospodarka odpadami  </t>
  </si>
  <si>
    <t>PRZETWÓRSTWO PRZEMYSŁOWE</t>
  </si>
  <si>
    <t>Rozwój przedsiebiorczości</t>
  </si>
  <si>
    <t xml:space="preserve">Różne wydatki na rzecz osób fizycznych 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</si>
  <si>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</si>
  <si>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</si>
  <si>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</si>
  <si>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</si>
  <si>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</si>
  <si>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</si>
  <si>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</si>
  <si>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</si>
  <si>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</si>
  <si>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</si>
  <si>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</si>
  <si>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</si>
  <si>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</si>
  <si>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</si>
  <si>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</si>
  <si>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</si>
  <si>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</si>
  <si>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</si>
  <si>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</si>
  <si>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</si>
  <si>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</si>
  <si>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</si>
  <si>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Wydział Strategii i Rozwoju</t>
  </si>
  <si>
    <t>80149</t>
  </si>
  <si>
    <t>Realizacja zadań wymagających stosowania specjalnej</t>
  </si>
  <si>
    <t>organizacji nauki i metod pracy dla dzieci w przedszkolach</t>
  </si>
  <si>
    <t xml:space="preserve">oddziałach przedszkolnych w szkołach podstawowych </t>
  </si>
  <si>
    <t>i innych formach wychowania przedszkolnego</t>
  </si>
  <si>
    <t>Wydział Inżynierii Miejskiej</t>
  </si>
  <si>
    <t>71035</t>
  </si>
  <si>
    <t>Cmentarze</t>
  </si>
  <si>
    <t>630</t>
  </si>
  <si>
    <t>Turystyka</t>
  </si>
  <si>
    <t>63003</t>
  </si>
  <si>
    <t>Zadania w zakresie upowszechniania turystyki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</si>
  <si>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</si>
  <si>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</si>
  <si>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</si>
  <si>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</si>
  <si>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 xml:space="preserve">nauki i metod pracy dla dzieci i młodzieży w szkołach podstawowych </t>
  </si>
  <si>
    <t>gimnazjach, liceach ogólnokształcących, liceach profilowanych</t>
  </si>
  <si>
    <t>i szkołach zawodowych oraz szkołach artystycznych</t>
  </si>
  <si>
    <t xml:space="preserve">Podatek od towarów i usług /VAT/ </t>
  </si>
  <si>
    <t>85205</t>
  </si>
  <si>
    <t>Zadania w zakresie przeciwdziałania przemocy w rodzinie</t>
  </si>
  <si>
    <t xml:space="preserve">Szkolenie pracowników niebędących człon. służby cywil. </t>
  </si>
  <si>
    <t>Nagrody konkursowe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</si>
  <si>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</si>
  <si>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</si>
  <si>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</si>
  <si>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</si>
  <si>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</si>
  <si>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</si>
  <si>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</si>
  <si>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</si>
  <si>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</si>
  <si>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</si>
  <si>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</si>
  <si>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</si>
  <si>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</si>
  <si>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</si>
  <si>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</si>
  <si>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</si>
  <si>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85395</t>
  </si>
  <si>
    <t>85404</t>
  </si>
  <si>
    <t>Wczesne spomaganie rozwoju dziecka</t>
  </si>
  <si>
    <t>Pomoc materialna dla uczniów o charakterze socjalnym</t>
  </si>
  <si>
    <t>Wydatki osobowe nie zaliczone do wynagrodzeń</t>
  </si>
  <si>
    <t>85501</t>
  </si>
  <si>
    <t>85502</t>
  </si>
  <si>
    <t>85503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</si>
  <si>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</si>
  <si>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</si>
  <si>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</si>
  <si>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</si>
  <si>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</si>
  <si>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</si>
  <si>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</si>
  <si>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</si>
  <si>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</si>
  <si>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</si>
  <si>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</si>
  <si>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</si>
  <si>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>Pozostałe zadania w zakresie polityki społecznej</t>
  </si>
  <si>
    <t>80101</t>
  </si>
  <si>
    <t>Poostała działalność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</si>
  <si>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</si>
  <si>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</si>
  <si>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</si>
  <si>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</si>
  <si>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</si>
  <si>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Pomoc materialna dla uczniów o charakterze motywacyjnym</t>
  </si>
  <si>
    <t>ustawy, pobranych nienależnie lub w nadmiernej wysokości</t>
  </si>
  <si>
    <t>853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</si>
  <si>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</si>
  <si>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</si>
  <si>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</si>
  <si>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</si>
  <si>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</si>
  <si>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</si>
  <si>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</si>
  <si>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</si>
  <si>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</si>
  <si>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</si>
  <si>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</si>
  <si>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</si>
  <si>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</si>
  <si>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Opłaty na rzecz budżetów jednostek sdamorzadu</t>
  </si>
  <si>
    <t xml:space="preserve">Dotacje celowe przekazane gminie na zadania bieżace </t>
  </si>
  <si>
    <t xml:space="preserve">Dotacje celowe z budżetu na finansowanie lub </t>
  </si>
  <si>
    <t xml:space="preserve">dofinansowanie kosztów realizacji inwestycji i zakupów </t>
  </si>
  <si>
    <t>Koszty postepowania sądowego i prokuratorskiego</t>
  </si>
  <si>
    <t>Dotacje celowe z budzetu na finansowanie lub dofinansowanie kosztów</t>
  </si>
  <si>
    <t>Usługi opiekuńcze i specjalistyczne usługi opiekuńcz. - zadania zlecone</t>
  </si>
  <si>
    <t xml:space="preserve">nauki i metod pracy dla dzieci w przedszkolach, oddziałach 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</si>
  <si>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</si>
  <si>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</si>
  <si>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</si>
  <si>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</si>
  <si>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</si>
  <si>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</si>
  <si>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</si>
  <si>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</si>
  <si>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</si>
  <si>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</si>
  <si>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</si>
  <si>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80103</t>
  </si>
  <si>
    <t>Oddziały przeszkolne w szkołach podstawowych</t>
  </si>
  <si>
    <t>85516</t>
  </si>
  <si>
    <t>System opieki nad dziećmi w wielu do lat 3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</si>
  <si>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</si>
  <si>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</si>
  <si>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</si>
  <si>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</si>
  <si>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</si>
  <si>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</si>
  <si>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85416</t>
  </si>
  <si>
    <t>Pomoc materialna dla uczniów o charakterze</t>
  </si>
  <si>
    <t>motywacyjnym</t>
  </si>
  <si>
    <t>Koszty emisji samorządowych papierów wartościowych</t>
  </si>
  <si>
    <t>oraz inne opłaty i prowizje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</si>
  <si>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</si>
  <si>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</si>
  <si>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</si>
  <si>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</si>
  <si>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</si>
  <si>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</si>
  <si>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</si>
  <si>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</si>
  <si>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</si>
  <si>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</si>
  <si>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</si>
  <si>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</si>
  <si>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 xml:space="preserve">Dotacja celowa z budżetu dla pozostałych jednostek zaliczanych </t>
  </si>
  <si>
    <t>do sektora finansów publicznych</t>
  </si>
  <si>
    <t>Plan wydatków na rok 2022</t>
  </si>
  <si>
    <t>Plan dotacji na 2022r.</t>
  </si>
  <si>
    <t>Plan wydatków na 2022r.</t>
  </si>
  <si>
    <t>Plan wydatków na 2022.</t>
  </si>
  <si>
    <t>Plan 2022r.</t>
  </si>
  <si>
    <t>Wynagrodzenie osobowe nauczycieli</t>
  </si>
  <si>
    <t>Dodatkowe wynagrodzenie roczne nauczycieli</t>
  </si>
  <si>
    <t>Wynagrodzenia osobowe nauczycieli</t>
  </si>
  <si>
    <t>Dodatkowe wynagrodzenia roczne nauczycieli</t>
  </si>
  <si>
    <t xml:space="preserve">Składki na Fundusz Pracy </t>
  </si>
  <si>
    <t>Zakup pomocy naukowych, dydaktycznych i książek</t>
  </si>
  <si>
    <t>Wpłaty na PPK finansowane przez podmiot zatrudniający</t>
  </si>
  <si>
    <t>odpisy na zakładowy fund. św. socj.</t>
  </si>
  <si>
    <t xml:space="preserve">Wynagrodzenia osobowe nauczycieli </t>
  </si>
  <si>
    <t>Dodatkow3e wynagrodzenia roczne nauczycieli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</si>
  <si>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</si>
  <si>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</si>
  <si>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</si>
  <si>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</si>
  <si>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</si>
  <si>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</si>
  <si>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</si>
  <si>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</si>
  <si>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</si>
  <si>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</si>
  <si>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60019</t>
  </si>
  <si>
    <t>60020</t>
  </si>
  <si>
    <t>Funkcjonowanie przystanków komunikacyjnych</t>
  </si>
  <si>
    <t>70007</t>
  </si>
  <si>
    <t>Gospodarowanie mieszkaniowym zasobem gminy</t>
  </si>
  <si>
    <t>/lokale komunalne użytkowe/</t>
  </si>
  <si>
    <t>- Inkubator</t>
  </si>
  <si>
    <t>do Zmiany Klimatu/</t>
  </si>
  <si>
    <t>inwestycyjnych zwiazanych z przeciwdziałaniem COVID-19</t>
  </si>
  <si>
    <t>-Czyste powietrze</t>
  </si>
  <si>
    <t>Dodatki  mieszkaniowe</t>
  </si>
  <si>
    <t>Dodatki mieszkaniowe - dodatek energetyczny</t>
  </si>
  <si>
    <t>Ośrodki pomocy społecznej - zadanie zlecone</t>
  </si>
  <si>
    <t xml:space="preserve">Dotacja celowa na pomoc finansową udzielaną między </t>
  </si>
  <si>
    <t>jednostkami samorzadu terytorialnego na dofinansowanie</t>
  </si>
  <si>
    <t>własnych zadań biezacych</t>
  </si>
  <si>
    <t>jednostek sektora finansów publicznych</t>
  </si>
  <si>
    <t xml:space="preserve">realizacji inwestycji i zakupów inwestycyjnych innych </t>
  </si>
  <si>
    <t>Dotacje celowe z budzetu na finansowanie lub dofinansowanie</t>
  </si>
  <si>
    <t xml:space="preserve">kosztów realizacji inwestycji i zakupów inwestycyjnych </t>
  </si>
  <si>
    <t>innych jednostek sektora finansów publicznych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</si>
  <si>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</si>
  <si>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</si>
  <si>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</si>
  <si>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</si>
  <si>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</si>
  <si>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</si>
  <si>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</si>
  <si>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</si>
  <si>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</si>
  <si>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</si>
  <si>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 xml:space="preserve">Pozostała działalność - Fundusz Przeciwdziałania 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</si>
  <si>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</si>
  <si>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</si>
  <si>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</si>
  <si>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</si>
  <si>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</si>
  <si>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Cmentarze - porozumnienie</t>
  </si>
  <si>
    <t>Pozostała działaność - Dodatek osłonowy</t>
  </si>
  <si>
    <t>Karta Dużej Rodziny - zadanie zlecone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</si>
  <si>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</si>
  <si>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</si>
  <si>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</si>
  <si>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</si>
  <si>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</si>
  <si>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- Cyfrowa Gmina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</si>
  <si>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</si>
  <si>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</si>
  <si>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</si>
  <si>
    <t>01095</t>
  </si>
  <si>
    <t>Zadania zlecone - Środki z Funduszu Pomocy</t>
  </si>
  <si>
    <t>Świadczenie rodzinne dla obywateli Ukrainy</t>
  </si>
  <si>
    <t>- środki z Funduszu Pomocy</t>
  </si>
  <si>
    <t>Szkoły podstawowe - Pomoc obywatelom Ukrainy</t>
  </si>
  <si>
    <t>Przedszkola - Pomoc obywatelom Ukrainy</t>
  </si>
  <si>
    <t>Usuwanie skutków klęsk żywiołowych</t>
  </si>
  <si>
    <t xml:space="preserve">Pozostała działalność /Miejski Plan Adaptacji </t>
  </si>
  <si>
    <t>Urzędy wojewódzkie - Fundusz Pomocy</t>
  </si>
  <si>
    <t>Usuwania skutków klęsk żywiołowych</t>
  </si>
  <si>
    <t>Wpływy z odsetek od nieterminowych wpłat z tytułu podatków i opłat</t>
  </si>
  <si>
    <t>Szkoły podstwowe</t>
  </si>
  <si>
    <t>POZOSTAŁE ZADANIA W ZAKRESIE POLITYKI SPOŁECZNEJ</t>
  </si>
  <si>
    <t>2710</t>
  </si>
  <si>
    <t>Dotacja celowa otrzymana z tytułu pomocy finansowej udzielanej</t>
  </si>
  <si>
    <t xml:space="preserve">miedzy jednostkami samorzadu terytorialnego na dofinansowanie </t>
  </si>
  <si>
    <t>0940</t>
  </si>
  <si>
    <t>Wpływy z rozliczeń/ zwrotów z lat ubiegłych</t>
  </si>
  <si>
    <t>6680</t>
  </si>
  <si>
    <t>Wpłaty ze środków finansowych z niewykorzystanych w terminie</t>
  </si>
  <si>
    <t>wydatków, które niewygasają z upływem roku bud zetowego</t>
  </si>
  <si>
    <t>O swietleniemulic, placów i dróg</t>
  </si>
  <si>
    <t>0950</t>
  </si>
  <si>
    <t>Wpływy z tytułu kar i odszkodowań wynikajacych z umów</t>
  </si>
  <si>
    <t xml:space="preserve">publicznych na realizacj e zadań bieżacych jednostek zaliczanych </t>
  </si>
  <si>
    <t xml:space="preserve">Zadania w zakresie przeciwdziałania przemocy w rodzinie - </t>
  </si>
  <si>
    <t>"Przemoc zabiera moc"</t>
  </si>
  <si>
    <t>Pozostała działalność - Upowszechnianie wiedzy</t>
  </si>
  <si>
    <t xml:space="preserve">ekologicznej i przyrodniczej poprzez organizację </t>
  </si>
  <si>
    <t>konkursów i warsztatów dla dzieci i młodzieży</t>
  </si>
  <si>
    <t>z terenu miasta Turku</t>
  </si>
  <si>
    <t>Wydatki inwestycujne jednostek budżetowych</t>
  </si>
  <si>
    <t>60095</t>
  </si>
  <si>
    <t xml:space="preserve">Zapewnienie uczniom prawa do bezpłatnego dostępu do </t>
  </si>
  <si>
    <t>ćwiczeniowych</t>
  </si>
  <si>
    <t xml:space="preserve">podręcznikw, matertiałów edukacyjnych lub materiałów </t>
  </si>
  <si>
    <t>80153</t>
  </si>
  <si>
    <t>materiałów ćwiczeniowych</t>
  </si>
  <si>
    <t xml:space="preserve">podreczników, materiałów edukacyjnych lub </t>
  </si>
  <si>
    <t>2100</t>
  </si>
  <si>
    <t xml:space="preserve">Środki z Funduszu Pomocy na finansowanie lub dofinansowanie  </t>
  </si>
  <si>
    <t>zadań bieżacych w zakresie pomocy obywatelom Ukrainy</t>
  </si>
  <si>
    <t xml:space="preserve">Składki i inne pochodne od wynagrodzeń pracowników wypłaconych </t>
  </si>
  <si>
    <t>w zwiazku z pomocą obywatelom Ukrainy</t>
  </si>
  <si>
    <t xml:space="preserve">Wynagrodzenia nauczycieli wypłacane w zwiazku z pomoca obywatelom </t>
  </si>
  <si>
    <t>Ukrainy</t>
  </si>
  <si>
    <t>Zakup towarów / w szczególności materiałów,leków, żywności/ w zwiazku</t>
  </si>
  <si>
    <t>z pomoca obywatelom Ukrainy</t>
  </si>
  <si>
    <t>Zakup usłaug zwiazanych z pomoca obywatelom Ukrainy</t>
  </si>
  <si>
    <t xml:space="preserve">Świadczenia społeczne wypłacane obywatelom Ukrainy przebywajacym na </t>
  </si>
  <si>
    <t>terytorium RP</t>
  </si>
  <si>
    <t>przebywajacym na terytorium RP</t>
  </si>
  <si>
    <t xml:space="preserve">Świadczenia społeczne wypłacane obywatelom Ukrainy </t>
  </si>
  <si>
    <t xml:space="preserve">Wynagrodzenia i uposażenia wypłacane w zwiazku z pomocą obywatelom  </t>
  </si>
  <si>
    <t>wypłacanych w zwiazku z pomocą obywatelom Ukrainy</t>
  </si>
  <si>
    <t xml:space="preserve">Składki i inne pochodne od wynagrodzeń pracowników  </t>
  </si>
  <si>
    <t>pomocą obywatelom  Ukrainy</t>
  </si>
  <si>
    <t xml:space="preserve">Wynagrodzenia i uposażenia wypłacane w zwiazku z  </t>
  </si>
  <si>
    <t>wypłaconych w zwiazku z pomocą obywatelom Ukrainy</t>
  </si>
  <si>
    <t xml:space="preserve">Składki i inne pochodne od wynagrodzeń pracowników </t>
  </si>
  <si>
    <t>Zasiłki i pomoc naturze oraz składki na ubezpieczenia emerytalne</t>
  </si>
  <si>
    <t>i rentowe - Pomoc obywatelom Ukrainy - zadania własne</t>
  </si>
  <si>
    <t>na terytorium RP</t>
  </si>
  <si>
    <t xml:space="preserve">Świadczenia społeczne wypłacane obywatelom Ukrainy przebywajacym </t>
  </si>
  <si>
    <t>Edukacyjna opieka wychowawcza - Fundusz Pomocy</t>
  </si>
  <si>
    <t>6290</t>
  </si>
  <si>
    <t xml:space="preserve">Środki na dofinansowanie własnych inwestycji gmin, powiatów </t>
  </si>
  <si>
    <t xml:space="preserve">/związków gmin, związków powiatowo-gminnych, zwiazków </t>
  </si>
  <si>
    <t>powiatów/, samorzadów województw, pozyskane z innych źródeł</t>
  </si>
  <si>
    <t>Wpływy do rozliczenia</t>
  </si>
  <si>
    <t>6100</t>
  </si>
  <si>
    <t>Dofinansowanie ze środków Rządowego Funduszu Inwestycji</t>
  </si>
  <si>
    <t>Lokalnych</t>
  </si>
  <si>
    <t>Pozostała działaność - Dodatek węglowy</t>
  </si>
  <si>
    <t>Wydatki na zadania inwestycyjne realizowane ze środków otrzymanych</t>
  </si>
  <si>
    <t>z Rządowego Funduszu Inwestycji Lokalnych</t>
  </si>
  <si>
    <t>2040</t>
  </si>
  <si>
    <t xml:space="preserve">Dotacja celowa otrzymana z budżetu państwa na realizację zadań </t>
  </si>
  <si>
    <t>bieżących gmin z zakresu edukacyjnej opieki wychowawczej</t>
  </si>
  <si>
    <t xml:space="preserve">finansowanych w całości przez budżetu państwa w ramach </t>
  </si>
  <si>
    <t>programów rzadowych</t>
  </si>
  <si>
    <t>socjalnym</t>
  </si>
  <si>
    <t xml:space="preserve">Pomoc materialna dla uczniów o charakterze </t>
  </si>
  <si>
    <t>Inne formy pomocy dla uczniów</t>
  </si>
  <si>
    <t>Pozostała działaność - Dodatek na inny opał</t>
  </si>
  <si>
    <t>Pozostałe odsetki</t>
  </si>
  <si>
    <t>92120</t>
  </si>
  <si>
    <t>Ochrona zabytków i opieka nad zabytkami</t>
  </si>
  <si>
    <t>do Zarządzenia Nr 162/22</t>
  </si>
  <si>
    <t>z dnia 26.10.2022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</si>
</sst>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0" fillId="0" borderId="14" xfId="0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14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3"/>
  <sheetViews>
    <sheetView tabSelected="1" zoomScale="136" zoomScaleNormal="136" workbookViewId="0" topLeftCell="A933">
      <selection activeCell="A578" sqref="A578:IV634"/>
    </sheetView>
  </sheetViews>
  <sheetFormatPr defaultColWidth="9.00390625" defaultRowHeight="12.75"/>
  <cols>
    <col min="1" max="1" width="4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4" customWidth="1"/>
    <col min="6" max="6" width="6.625" style="0" customWidth="1"/>
    <col min="8" max="8" width="11.75390625" style="0" bestFit="1" customWidth="1"/>
  </cols>
  <sheetData>
    <row r="1" ht="12.75">
      <c r="E1" s="74" t="s">
        <v>153</v>
      </c>
    </row>
    <row r="2" spans="4:5" ht="12.75">
      <c r="D2" s="7" t="s">
        <v>521</v>
      </c>
      <c r="E2" s="74" t="s">
        <v>683</v>
      </c>
    </row>
    <row r="3" spans="4:5" ht="12.75">
      <c r="D3" s="6" t="s">
        <v>4</v>
      </c>
      <c r="E3" s="74" t="s">
        <v>172</v>
      </c>
    </row>
    <row r="4" spans="4:5" ht="12.75">
      <c r="D4" s="6"/>
      <c r="E4" s="75" t="s">
        <v>684</v>
      </c>
    </row>
    <row r="5" spans="1:5" ht="12.75">
      <c r="A5" s="1" t="s">
        <v>0</v>
      </c>
      <c r="B5" s="1" t="s">
        <v>5</v>
      </c>
      <c r="C5" s="1" t="s">
        <v>6</v>
      </c>
      <c r="D5" s="1" t="s">
        <v>7</v>
      </c>
      <c r="E5" s="77" t="s">
        <v>138</v>
      </c>
    </row>
    <row r="6" spans="1:5" ht="12.75">
      <c r="A6" s="7">
        <v>801</v>
      </c>
      <c r="B6" s="7"/>
      <c r="C6" s="7"/>
      <c r="D6" s="5" t="s">
        <v>12</v>
      </c>
      <c r="E6" s="87">
        <f>SUM(E7+E58+E63+E75+E44+E31+E89)</f>
        <v>8429934.120000001</v>
      </c>
    </row>
    <row r="7" spans="1:5" s="5" customFormat="1" ht="12.75">
      <c r="A7" s="7"/>
      <c r="B7" s="7">
        <v>80101</v>
      </c>
      <c r="C7" s="7"/>
      <c r="D7" s="5" t="s">
        <v>2</v>
      </c>
      <c r="E7" s="87">
        <f>SUM(E8:E29)</f>
        <v>6863795.69</v>
      </c>
    </row>
    <row r="8" spans="3:8" ht="12.75">
      <c r="C8" s="6">
        <v>3020</v>
      </c>
      <c r="D8" t="s">
        <v>43</v>
      </c>
      <c r="E8" s="74">
        <v>90688</v>
      </c>
      <c r="H8" s="74"/>
    </row>
    <row r="9" spans="3:8" ht="12.75">
      <c r="C9" s="6">
        <v>4010</v>
      </c>
      <c r="D9" t="s">
        <v>44</v>
      </c>
      <c r="E9" s="74">
        <v>844238</v>
      </c>
      <c r="H9" s="74"/>
    </row>
    <row r="10" spans="3:8" ht="12.75">
      <c r="C10" s="6">
        <v>4040</v>
      </c>
      <c r="D10" t="s">
        <v>45</v>
      </c>
      <c r="E10" s="74">
        <v>61760</v>
      </c>
      <c r="H10" s="74"/>
    </row>
    <row r="11" spans="3:8" ht="12.75">
      <c r="C11" s="6">
        <v>4110</v>
      </c>
      <c r="D11" t="s">
        <v>46</v>
      </c>
      <c r="E11" s="74">
        <v>871984.4</v>
      </c>
      <c r="H11" s="74"/>
    </row>
    <row r="12" spans="3:8" ht="12.75">
      <c r="C12" s="6">
        <v>4120</v>
      </c>
      <c r="D12" t="s">
        <v>496</v>
      </c>
      <c r="E12" s="74">
        <v>88543</v>
      </c>
      <c r="H12" s="74"/>
    </row>
    <row r="13" spans="3:8" ht="12.75">
      <c r="C13" s="6">
        <v>4170</v>
      </c>
      <c r="D13" t="s">
        <v>229</v>
      </c>
      <c r="E13" s="74">
        <v>32100</v>
      </c>
      <c r="H13" s="74"/>
    </row>
    <row r="14" spans="3:8" ht="12.75">
      <c r="C14" s="6">
        <v>4210</v>
      </c>
      <c r="D14" t="s">
        <v>49</v>
      </c>
      <c r="E14" s="74">
        <v>51000</v>
      </c>
      <c r="H14" s="74"/>
    </row>
    <row r="15" spans="3:5" ht="12.75">
      <c r="C15" s="6">
        <v>4240</v>
      </c>
      <c r="D15" t="s">
        <v>401</v>
      </c>
      <c r="E15" s="74">
        <v>37000</v>
      </c>
    </row>
    <row r="16" spans="3:5" ht="12.75">
      <c r="C16" s="6">
        <v>4260</v>
      </c>
      <c r="D16" t="s">
        <v>50</v>
      </c>
      <c r="E16" s="74">
        <v>270000</v>
      </c>
    </row>
    <row r="17" spans="3:5" ht="12.75">
      <c r="C17" s="6">
        <v>4270</v>
      </c>
      <c r="D17" t="s">
        <v>51</v>
      </c>
      <c r="E17" s="74">
        <v>24000</v>
      </c>
    </row>
    <row r="18" spans="3:5" ht="12.75">
      <c r="C18" s="6">
        <v>4280</v>
      </c>
      <c r="D18" t="s">
        <v>251</v>
      </c>
      <c r="E18" s="74">
        <v>6000</v>
      </c>
    </row>
    <row r="19" spans="3:5" ht="12.75">
      <c r="C19" s="6">
        <v>4300</v>
      </c>
      <c r="D19" t="s">
        <v>52</v>
      </c>
      <c r="E19" s="74">
        <v>110000</v>
      </c>
    </row>
    <row r="20" spans="3:5" ht="12.75">
      <c r="C20" s="6">
        <v>4360</v>
      </c>
      <c r="D20" t="s">
        <v>321</v>
      </c>
      <c r="E20" s="74">
        <v>15000</v>
      </c>
    </row>
    <row r="21" spans="3:5" ht="12.75">
      <c r="C21" s="6">
        <v>4410</v>
      </c>
      <c r="D21" t="s">
        <v>53</v>
      </c>
      <c r="E21" s="74">
        <v>3600</v>
      </c>
    </row>
    <row r="22" spans="3:5" ht="12.75">
      <c r="C22" s="6">
        <v>4430</v>
      </c>
      <c r="D22" t="s">
        <v>54</v>
      </c>
      <c r="E22" s="74">
        <v>8000</v>
      </c>
    </row>
    <row r="23" spans="3:5" ht="12.75">
      <c r="C23" s="6">
        <v>4440</v>
      </c>
      <c r="D23" t="s">
        <v>55</v>
      </c>
      <c r="E23" s="74">
        <v>221472</v>
      </c>
    </row>
    <row r="24" spans="3:5" ht="12.75">
      <c r="C24" s="6">
        <v>4700</v>
      </c>
      <c r="D24" t="s">
        <v>290</v>
      </c>
      <c r="E24" s="74">
        <v>2000</v>
      </c>
    </row>
    <row r="25" spans="3:5" ht="12.75">
      <c r="C25" s="6">
        <v>4710</v>
      </c>
      <c r="D25" t="s">
        <v>484</v>
      </c>
      <c r="E25" s="74">
        <v>12090</v>
      </c>
    </row>
    <row r="26" spans="3:5" ht="12.75">
      <c r="C26" s="6">
        <v>4790</v>
      </c>
      <c r="D26" t="s">
        <v>526</v>
      </c>
      <c r="E26" s="74">
        <v>3653735</v>
      </c>
    </row>
    <row r="27" spans="3:5" ht="12.75">
      <c r="C27" s="6">
        <v>4800</v>
      </c>
      <c r="D27" t="s">
        <v>527</v>
      </c>
      <c r="E27" s="74">
        <v>326240</v>
      </c>
    </row>
    <row r="28" spans="3:5" ht="12.75">
      <c r="C28" s="6">
        <v>6050</v>
      </c>
      <c r="D28" t="s">
        <v>626</v>
      </c>
      <c r="E28" s="74">
        <v>67000</v>
      </c>
    </row>
    <row r="29" spans="3:5" ht="12.75">
      <c r="C29" s="6">
        <v>6060</v>
      </c>
      <c r="D29" t="s">
        <v>79</v>
      </c>
      <c r="E29" s="74">
        <v>67345.29</v>
      </c>
    </row>
    <row r="31" spans="2:5" ht="12.75">
      <c r="B31" s="7">
        <v>80101</v>
      </c>
      <c r="C31" s="7"/>
      <c r="D31" s="5" t="s">
        <v>599</v>
      </c>
      <c r="E31" s="88">
        <f>SUM(E33:E41)</f>
        <v>355749.87</v>
      </c>
    </row>
    <row r="32" spans="2:4" ht="12.75">
      <c r="B32" s="7"/>
      <c r="C32" s="7"/>
      <c r="D32" s="139" t="s">
        <v>598</v>
      </c>
    </row>
    <row r="33" spans="2:5" ht="12.75">
      <c r="B33" s="7"/>
      <c r="C33" s="6">
        <v>4790</v>
      </c>
      <c r="D33" t="s">
        <v>526</v>
      </c>
      <c r="E33" s="74">
        <v>0</v>
      </c>
    </row>
    <row r="34" spans="2:5" ht="12.75">
      <c r="B34" s="7"/>
      <c r="C34" s="6">
        <v>4110</v>
      </c>
      <c r="D34" t="s">
        <v>46</v>
      </c>
      <c r="E34" s="74">
        <v>0</v>
      </c>
    </row>
    <row r="35" spans="2:5" ht="12.75">
      <c r="B35" s="7"/>
      <c r="C35" s="6">
        <v>4120</v>
      </c>
      <c r="D35" t="s">
        <v>530</v>
      </c>
      <c r="E35" s="74">
        <v>0</v>
      </c>
    </row>
    <row r="36" spans="2:5" ht="12.75">
      <c r="B36" s="7"/>
      <c r="C36" s="6">
        <v>4240</v>
      </c>
      <c r="D36" t="s">
        <v>531</v>
      </c>
      <c r="E36" s="74">
        <v>0</v>
      </c>
    </row>
    <row r="37" spans="2:5" ht="12.75">
      <c r="B37" s="7"/>
      <c r="C37" s="6">
        <v>4350</v>
      </c>
      <c r="D37" s="115" t="s">
        <v>641</v>
      </c>
      <c r="E37" s="74">
        <v>4203.96</v>
      </c>
    </row>
    <row r="38" spans="2:4" ht="12.75">
      <c r="B38" s="7"/>
      <c r="D38" s="115" t="s">
        <v>642</v>
      </c>
    </row>
    <row r="39" spans="2:5" ht="12.75">
      <c r="B39" s="7"/>
      <c r="C39" s="6">
        <v>4750</v>
      </c>
      <c r="D39" s="115" t="s">
        <v>639</v>
      </c>
      <c r="E39" s="74">
        <v>293848.94</v>
      </c>
    </row>
    <row r="40" spans="2:4" ht="12.75">
      <c r="B40" s="7"/>
      <c r="D40" s="115" t="s">
        <v>640</v>
      </c>
    </row>
    <row r="41" spans="2:5" ht="12.75">
      <c r="B41" s="7"/>
      <c r="C41" s="6">
        <v>4850</v>
      </c>
      <c r="D41" s="115" t="s">
        <v>637</v>
      </c>
      <c r="E41" s="74">
        <v>57696.97</v>
      </c>
    </row>
    <row r="42" spans="2:4" ht="12.75">
      <c r="B42" s="7"/>
      <c r="D42" s="115" t="s">
        <v>638</v>
      </c>
    </row>
    <row r="43" ht="12.75">
      <c r="E43" s="74"/>
    </row>
    <row r="44" spans="2:5" ht="12.75">
      <c r="B44" s="57">
        <v>80107</v>
      </c>
      <c r="C44" s="57"/>
      <c r="D44" s="56" t="s">
        <v>57</v>
      </c>
      <c r="E44" s="88">
        <f>SUM(E45:E56)</f>
        <v>334675</v>
      </c>
    </row>
    <row r="45" spans="2:5" ht="12.75">
      <c r="B45" s="6"/>
      <c r="C45" s="6">
        <v>3020</v>
      </c>
      <c r="D45" t="s">
        <v>43</v>
      </c>
      <c r="E45" s="74">
        <v>23752</v>
      </c>
    </row>
    <row r="46" spans="2:5" ht="12.75">
      <c r="B46" s="6"/>
      <c r="C46" s="6">
        <v>4110</v>
      </c>
      <c r="D46" t="s">
        <v>46</v>
      </c>
      <c r="E46" s="74">
        <v>37303</v>
      </c>
    </row>
    <row r="47" spans="2:5" ht="12.75">
      <c r="B47" s="6"/>
      <c r="C47" s="6">
        <v>4120</v>
      </c>
      <c r="D47" t="s">
        <v>530</v>
      </c>
      <c r="E47" s="74">
        <v>3030</v>
      </c>
    </row>
    <row r="48" spans="2:5" ht="12.75">
      <c r="B48" s="6"/>
      <c r="C48" s="6">
        <v>4210</v>
      </c>
      <c r="D48" t="s">
        <v>49</v>
      </c>
      <c r="E48" s="74">
        <v>2800</v>
      </c>
    </row>
    <row r="49" spans="2:5" ht="12.75">
      <c r="B49" s="6"/>
      <c r="C49" s="6">
        <v>4240</v>
      </c>
      <c r="D49" t="s">
        <v>531</v>
      </c>
      <c r="E49" s="74">
        <v>2000</v>
      </c>
    </row>
    <row r="50" spans="2:5" ht="12.75">
      <c r="B50" s="6"/>
      <c r="C50" s="6">
        <v>4260</v>
      </c>
      <c r="D50" t="s">
        <v>50</v>
      </c>
      <c r="E50" s="74">
        <v>10000</v>
      </c>
    </row>
    <row r="51" spans="2:5" ht="12.75">
      <c r="B51" s="6"/>
      <c r="C51" s="6">
        <v>4270</v>
      </c>
      <c r="D51" t="s">
        <v>51</v>
      </c>
      <c r="E51" s="74">
        <v>800</v>
      </c>
    </row>
    <row r="52" spans="2:5" ht="12.75">
      <c r="B52" s="6"/>
      <c r="C52" s="6">
        <v>4300</v>
      </c>
      <c r="D52" t="s">
        <v>52</v>
      </c>
      <c r="E52" s="74">
        <v>1200</v>
      </c>
    </row>
    <row r="53" spans="2:5" ht="12.75">
      <c r="B53" s="6"/>
      <c r="C53" s="6">
        <v>4440</v>
      </c>
      <c r="D53" t="s">
        <v>55</v>
      </c>
      <c r="E53" s="74">
        <v>12260</v>
      </c>
    </row>
    <row r="54" spans="2:5" ht="12.75">
      <c r="B54" s="6"/>
      <c r="C54" s="6">
        <v>4710</v>
      </c>
      <c r="D54" t="s">
        <v>532</v>
      </c>
      <c r="E54" s="74">
        <v>1000</v>
      </c>
    </row>
    <row r="55" spans="2:5" ht="12.75">
      <c r="B55" s="6"/>
      <c r="C55" s="6">
        <v>4790</v>
      </c>
      <c r="D55" t="s">
        <v>528</v>
      </c>
      <c r="E55" s="74">
        <v>221147</v>
      </c>
    </row>
    <row r="56" spans="2:5" ht="12.75">
      <c r="B56" s="6"/>
      <c r="C56" s="6">
        <v>4800</v>
      </c>
      <c r="D56" t="s">
        <v>529</v>
      </c>
      <c r="E56" s="74">
        <v>19383</v>
      </c>
    </row>
    <row r="57" ht="12.75">
      <c r="E57" s="74"/>
    </row>
    <row r="58" spans="2:5" ht="12.75">
      <c r="B58" s="7">
        <v>80146</v>
      </c>
      <c r="C58" s="7"/>
      <c r="D58" s="5" t="s">
        <v>166</v>
      </c>
      <c r="E58" s="87">
        <f>SUM(E59:E62)</f>
        <v>31814</v>
      </c>
    </row>
    <row r="59" spans="2:5" ht="12.75">
      <c r="B59" s="7"/>
      <c r="C59" s="6">
        <v>4210</v>
      </c>
      <c r="D59" t="s">
        <v>49</v>
      </c>
      <c r="E59" s="107">
        <v>6000</v>
      </c>
    </row>
    <row r="60" spans="2:5" ht="12.75">
      <c r="B60" s="7"/>
      <c r="C60" s="6">
        <v>4300</v>
      </c>
      <c r="D60" t="s">
        <v>52</v>
      </c>
      <c r="E60" s="107">
        <v>4690</v>
      </c>
    </row>
    <row r="61" spans="2:5" ht="12.75">
      <c r="B61" s="6"/>
      <c r="C61" s="6">
        <v>4410</v>
      </c>
      <c r="D61" t="s">
        <v>53</v>
      </c>
      <c r="E61" s="74">
        <v>2124</v>
      </c>
    </row>
    <row r="62" spans="2:5" ht="12.75">
      <c r="B62" s="6"/>
      <c r="C62" s="6">
        <v>4700</v>
      </c>
      <c r="D62" t="s">
        <v>290</v>
      </c>
      <c r="E62" s="74">
        <v>19000</v>
      </c>
    </row>
    <row r="63" spans="2:5" ht="12.75">
      <c r="B63" s="57">
        <v>80148</v>
      </c>
      <c r="C63" s="57"/>
      <c r="D63" s="56" t="s">
        <v>327</v>
      </c>
      <c r="E63" s="88">
        <f>SUM(E64:E74)</f>
        <v>466417</v>
      </c>
    </row>
    <row r="64" spans="2:5" ht="12.75">
      <c r="B64" s="57"/>
      <c r="C64" s="6">
        <v>3020</v>
      </c>
      <c r="D64" t="s">
        <v>43</v>
      </c>
      <c r="E64" s="107">
        <v>8500</v>
      </c>
    </row>
    <row r="65" spans="2:5" ht="12.75">
      <c r="B65" s="6"/>
      <c r="C65" s="6">
        <v>4010</v>
      </c>
      <c r="D65" t="s">
        <v>44</v>
      </c>
      <c r="E65" s="107">
        <v>340104</v>
      </c>
    </row>
    <row r="66" spans="2:5" ht="12.75">
      <c r="B66" s="6"/>
      <c r="C66" s="6">
        <v>4040</v>
      </c>
      <c r="D66" t="s">
        <v>45</v>
      </c>
      <c r="E66" s="107">
        <v>24500</v>
      </c>
    </row>
    <row r="67" spans="2:5" ht="12.75">
      <c r="B67" s="6"/>
      <c r="C67" s="6">
        <v>4110</v>
      </c>
      <c r="D67" t="s">
        <v>46</v>
      </c>
      <c r="E67" s="107">
        <v>57304</v>
      </c>
    </row>
    <row r="68" spans="2:5" ht="12.75">
      <c r="B68" s="6"/>
      <c r="C68" s="6">
        <v>4120</v>
      </c>
      <c r="D68" t="s">
        <v>496</v>
      </c>
      <c r="E68" s="107">
        <v>8168</v>
      </c>
    </row>
    <row r="69" spans="2:5" ht="12.75">
      <c r="B69" s="6"/>
      <c r="C69" s="6">
        <v>4210</v>
      </c>
      <c r="D69" t="s">
        <v>49</v>
      </c>
      <c r="E69" s="107">
        <v>4800</v>
      </c>
    </row>
    <row r="70" spans="2:5" ht="12.75">
      <c r="B70" s="6"/>
      <c r="C70" s="6">
        <v>4260</v>
      </c>
      <c r="D70" t="s">
        <v>50</v>
      </c>
      <c r="E70" s="107">
        <v>8000</v>
      </c>
    </row>
    <row r="71" spans="2:5" ht="12.75">
      <c r="B71" s="6"/>
      <c r="C71" s="6">
        <v>4270</v>
      </c>
      <c r="D71" t="s">
        <v>51</v>
      </c>
      <c r="E71" s="107">
        <v>1200</v>
      </c>
    </row>
    <row r="72" spans="2:5" ht="12.75">
      <c r="B72" s="6"/>
      <c r="C72" s="6">
        <v>4300</v>
      </c>
      <c r="D72" t="s">
        <v>52</v>
      </c>
      <c r="E72" s="107">
        <v>1200</v>
      </c>
    </row>
    <row r="73" spans="2:5" ht="12.75">
      <c r="B73" s="6"/>
      <c r="C73" s="6">
        <v>4440</v>
      </c>
      <c r="D73" t="s">
        <v>55</v>
      </c>
      <c r="E73" s="107">
        <v>11641</v>
      </c>
    </row>
    <row r="74" spans="2:5" ht="12.75">
      <c r="B74" s="6"/>
      <c r="C74" s="6">
        <v>4710</v>
      </c>
      <c r="D74" t="s">
        <v>484</v>
      </c>
      <c r="E74" s="107">
        <v>1000</v>
      </c>
    </row>
    <row r="75" spans="2:5" ht="12.75">
      <c r="B75" s="57">
        <v>80150</v>
      </c>
      <c r="C75" s="57"/>
      <c r="D75" s="118" t="s">
        <v>402</v>
      </c>
      <c r="E75" s="88">
        <f>SUM(E79:E88)</f>
        <v>339564</v>
      </c>
    </row>
    <row r="76" spans="4:5" ht="12.75">
      <c r="D76" s="118" t="s">
        <v>405</v>
      </c>
      <c r="E76" s="74"/>
    </row>
    <row r="77" spans="4:5" ht="12.75">
      <c r="D77" s="118" t="s">
        <v>406</v>
      </c>
      <c r="E77" s="74"/>
    </row>
    <row r="78" spans="4:5" ht="12.75">
      <c r="D78" s="120" t="s">
        <v>407</v>
      </c>
      <c r="E78" s="74"/>
    </row>
    <row r="79" spans="2:5" ht="12.75">
      <c r="B79" s="6"/>
      <c r="C79" s="6">
        <v>3020</v>
      </c>
      <c r="D79" t="s">
        <v>43</v>
      </c>
      <c r="E79" s="74">
        <v>2190</v>
      </c>
    </row>
    <row r="80" spans="2:5" ht="12.75">
      <c r="B80" s="6"/>
      <c r="C80" s="6">
        <v>4110</v>
      </c>
      <c r="D80" t="s">
        <v>46</v>
      </c>
      <c r="E80" s="74">
        <v>43381</v>
      </c>
    </row>
    <row r="81" spans="3:5" ht="12.75">
      <c r="C81" s="6">
        <v>4120</v>
      </c>
      <c r="D81" t="s">
        <v>496</v>
      </c>
      <c r="E81" s="74">
        <v>6183</v>
      </c>
    </row>
    <row r="82" spans="3:5" ht="12.75">
      <c r="C82" s="6">
        <v>4210</v>
      </c>
      <c r="D82" t="s">
        <v>49</v>
      </c>
      <c r="E82" s="74">
        <v>6687</v>
      </c>
    </row>
    <row r="83" spans="3:5" ht="12.75">
      <c r="C83" s="6">
        <v>4240</v>
      </c>
      <c r="D83" t="s">
        <v>401</v>
      </c>
      <c r="E83" s="74">
        <v>2000</v>
      </c>
    </row>
    <row r="84" spans="3:5" ht="12.75">
      <c r="C84" s="6">
        <v>4270</v>
      </c>
      <c r="D84" t="s">
        <v>51</v>
      </c>
      <c r="E84" s="74">
        <v>1500</v>
      </c>
    </row>
    <row r="85" spans="3:5" ht="12.75">
      <c r="C85" s="6">
        <v>4440</v>
      </c>
      <c r="D85" t="s">
        <v>55</v>
      </c>
      <c r="E85" s="74">
        <v>11356</v>
      </c>
    </row>
    <row r="86" spans="3:5" ht="12.75">
      <c r="C86" s="6">
        <v>4710</v>
      </c>
      <c r="D86" t="s">
        <v>484</v>
      </c>
      <c r="E86" s="74">
        <v>1000</v>
      </c>
    </row>
    <row r="87" spans="3:5" ht="12.75">
      <c r="C87" s="6">
        <v>4790</v>
      </c>
      <c r="D87" t="s">
        <v>528</v>
      </c>
      <c r="E87" s="74">
        <v>252407</v>
      </c>
    </row>
    <row r="88" spans="3:5" ht="12.75">
      <c r="C88" s="6">
        <v>4800</v>
      </c>
      <c r="D88" t="s">
        <v>529</v>
      </c>
      <c r="E88" s="74">
        <v>12860</v>
      </c>
    </row>
    <row r="89" spans="2:5" ht="12.75">
      <c r="B89" s="53" t="s">
        <v>631</v>
      </c>
      <c r="C89" s="54"/>
      <c r="D89" s="65" t="s">
        <v>628</v>
      </c>
      <c r="E89" s="88">
        <f>E92</f>
        <v>37918.56</v>
      </c>
    </row>
    <row r="90" spans="2:4" ht="12.75">
      <c r="B90" s="53"/>
      <c r="C90" s="54"/>
      <c r="D90" s="65" t="s">
        <v>633</v>
      </c>
    </row>
    <row r="91" spans="2:4" ht="12.75">
      <c r="B91" s="53"/>
      <c r="C91" s="54"/>
      <c r="D91" s="65" t="s">
        <v>632</v>
      </c>
    </row>
    <row r="92" spans="3:5" ht="12.75">
      <c r="C92" s="6">
        <v>4240</v>
      </c>
      <c r="D92" t="s">
        <v>401</v>
      </c>
      <c r="E92" s="74">
        <v>37918.56</v>
      </c>
    </row>
    <row r="94" spans="1:5" ht="12.75">
      <c r="A94" s="7">
        <v>854</v>
      </c>
      <c r="B94" s="7"/>
      <c r="C94" s="7"/>
      <c r="D94" s="5" t="s">
        <v>56</v>
      </c>
      <c r="E94" s="87">
        <f>SUM(E95)</f>
        <v>157400</v>
      </c>
    </row>
    <row r="95" spans="1:5" s="56" customFormat="1" ht="12.75">
      <c r="A95" s="57"/>
      <c r="B95" s="57">
        <v>85416</v>
      </c>
      <c r="C95" s="57"/>
      <c r="D95" s="56" t="s">
        <v>457</v>
      </c>
      <c r="E95" s="88">
        <f>SUM(E96:E96)</f>
        <v>157400</v>
      </c>
    </row>
    <row r="96" spans="3:5" ht="12.75">
      <c r="C96" s="6">
        <v>3240</v>
      </c>
      <c r="D96" s="58" t="s">
        <v>228</v>
      </c>
      <c r="E96" s="74">
        <v>157400</v>
      </c>
    </row>
    <row r="97" ht="12.75">
      <c r="D97" s="58"/>
    </row>
    <row r="98" ht="12.75">
      <c r="D98" s="58"/>
    </row>
    <row r="99" ht="13.5" customHeight="1">
      <c r="D99" s="56"/>
    </row>
    <row r="100" ht="13.5" customHeight="1"/>
    <row r="101" ht="13.5" customHeight="1">
      <c r="D101" s="56"/>
    </row>
    <row r="102" ht="12.75">
      <c r="E102" s="74" t="s">
        <v>230</v>
      </c>
    </row>
    <row r="103" spans="4:5" ht="12.75">
      <c r="D103" s="7" t="s">
        <v>521</v>
      </c>
      <c r="E103" s="74" t="s">
        <v>683</v>
      </c>
    </row>
    <row r="104" spans="4:5" ht="12.75">
      <c r="D104" s="6" t="s">
        <v>9</v>
      </c>
      <c r="E104" s="74" t="s">
        <v>172</v>
      </c>
    </row>
    <row r="105" spans="4:5" ht="12.75">
      <c r="D105" s="6"/>
      <c r="E105" s="75" t="s">
        <v>684</v>
      </c>
    </row>
    <row r="106" spans="1:5" ht="12.75">
      <c r="A106" s="1" t="s">
        <v>0</v>
      </c>
      <c r="B106" s="1" t="s">
        <v>5</v>
      </c>
      <c r="C106" s="1" t="s">
        <v>6</v>
      </c>
      <c r="D106" s="1" t="s">
        <v>7</v>
      </c>
      <c r="E106" s="77" t="s">
        <v>138</v>
      </c>
    </row>
    <row r="107" spans="1:5" ht="12.75">
      <c r="A107" s="7">
        <v>801</v>
      </c>
      <c r="B107" s="7"/>
      <c r="C107" s="7"/>
      <c r="D107" s="5" t="s">
        <v>12</v>
      </c>
      <c r="E107" s="87">
        <f>+E132+E108+E142+E156+E161+E173+E185</f>
        <v>6437566.09</v>
      </c>
    </row>
    <row r="108" spans="1:5" s="5" customFormat="1" ht="12.75">
      <c r="A108" s="7"/>
      <c r="B108" s="7">
        <v>80101</v>
      </c>
      <c r="C108" s="7"/>
      <c r="D108" s="5" t="s">
        <v>2</v>
      </c>
      <c r="E108" s="87">
        <f>SUM(E109:E130)</f>
        <v>5216490.3</v>
      </c>
    </row>
    <row r="109" spans="3:5" ht="12.75">
      <c r="C109" s="6">
        <v>3020</v>
      </c>
      <c r="D109" t="s">
        <v>43</v>
      </c>
      <c r="E109" s="74">
        <v>32000</v>
      </c>
    </row>
    <row r="110" spans="3:5" ht="12.75">
      <c r="C110" s="6">
        <v>4010</v>
      </c>
      <c r="D110" t="s">
        <v>44</v>
      </c>
      <c r="E110" s="74">
        <v>443562</v>
      </c>
    </row>
    <row r="111" spans="3:5" ht="12.75">
      <c r="C111" s="6">
        <v>4040</v>
      </c>
      <c r="D111" t="s">
        <v>45</v>
      </c>
      <c r="E111" s="74">
        <v>27634</v>
      </c>
    </row>
    <row r="112" spans="3:5" ht="12.75">
      <c r="C112" s="6">
        <v>4110</v>
      </c>
      <c r="D112" t="s">
        <v>46</v>
      </c>
      <c r="E112" s="74">
        <v>683191.1</v>
      </c>
    </row>
    <row r="113" spans="3:5" ht="12.75">
      <c r="C113" s="6">
        <v>4120</v>
      </c>
      <c r="D113" t="s">
        <v>496</v>
      </c>
      <c r="E113" s="74">
        <v>64961</v>
      </c>
    </row>
    <row r="114" spans="3:5" ht="12.75">
      <c r="C114" s="6">
        <v>4140</v>
      </c>
      <c r="D114" t="s">
        <v>286</v>
      </c>
      <c r="E114" s="74">
        <v>2925</v>
      </c>
    </row>
    <row r="115" spans="3:5" ht="12.75">
      <c r="C115" s="6">
        <v>4170</v>
      </c>
      <c r="D115" t="s">
        <v>229</v>
      </c>
      <c r="E115" s="74">
        <v>15000</v>
      </c>
    </row>
    <row r="116" spans="3:5" ht="12.75">
      <c r="C116" s="6">
        <v>4210</v>
      </c>
      <c r="D116" t="s">
        <v>49</v>
      </c>
      <c r="E116" s="74">
        <v>40000</v>
      </c>
    </row>
    <row r="117" spans="3:5" ht="12.75">
      <c r="C117" s="6">
        <v>4240</v>
      </c>
      <c r="D117" t="s">
        <v>401</v>
      </c>
      <c r="E117" s="74">
        <v>16000</v>
      </c>
    </row>
    <row r="118" spans="3:5" ht="12.75">
      <c r="C118" s="6">
        <v>4260</v>
      </c>
      <c r="D118" t="s">
        <v>50</v>
      </c>
      <c r="E118" s="74">
        <v>199253</v>
      </c>
    </row>
    <row r="119" spans="3:5" ht="12.75">
      <c r="C119" s="6">
        <v>4270</v>
      </c>
      <c r="D119" t="s">
        <v>51</v>
      </c>
      <c r="E119" s="74">
        <v>12000</v>
      </c>
    </row>
    <row r="120" spans="3:5" ht="12.75">
      <c r="C120" s="6">
        <v>4280</v>
      </c>
      <c r="D120" t="s">
        <v>251</v>
      </c>
      <c r="E120" s="74">
        <v>3000</v>
      </c>
    </row>
    <row r="121" spans="3:5" ht="12.75">
      <c r="C121" s="6">
        <v>4300</v>
      </c>
      <c r="D121" t="s">
        <v>52</v>
      </c>
      <c r="E121" s="74">
        <v>65000</v>
      </c>
    </row>
    <row r="122" spans="3:5" ht="12.75">
      <c r="C122" s="6">
        <v>4360</v>
      </c>
      <c r="D122" t="s">
        <v>321</v>
      </c>
      <c r="E122" s="74">
        <v>9000</v>
      </c>
    </row>
    <row r="123" spans="3:5" ht="12.75">
      <c r="C123" s="6">
        <v>4410</v>
      </c>
      <c r="D123" t="s">
        <v>53</v>
      </c>
      <c r="E123" s="74">
        <v>1800</v>
      </c>
    </row>
    <row r="124" spans="3:5" ht="12.75">
      <c r="C124" s="6">
        <v>4430</v>
      </c>
      <c r="D124" t="s">
        <v>54</v>
      </c>
      <c r="E124" s="74">
        <v>5500</v>
      </c>
    </row>
    <row r="125" spans="3:5" ht="12.75">
      <c r="C125" s="6">
        <v>4440</v>
      </c>
      <c r="D125" t="s">
        <v>55</v>
      </c>
      <c r="E125" s="74">
        <v>170136</v>
      </c>
    </row>
    <row r="126" spans="3:5" ht="12.75">
      <c r="C126" s="6">
        <v>4700</v>
      </c>
      <c r="D126" t="s">
        <v>289</v>
      </c>
      <c r="E126" s="74">
        <v>1000</v>
      </c>
    </row>
    <row r="127" spans="1:5" ht="12.75">
      <c r="A127"/>
      <c r="C127" s="6">
        <v>4710</v>
      </c>
      <c r="D127" t="s">
        <v>484</v>
      </c>
      <c r="E127" s="74">
        <v>9500</v>
      </c>
    </row>
    <row r="128" spans="1:5" ht="12.75">
      <c r="A128"/>
      <c r="C128" s="6">
        <v>4790</v>
      </c>
      <c r="D128" t="s">
        <v>526</v>
      </c>
      <c r="E128" s="74">
        <v>3099290</v>
      </c>
    </row>
    <row r="129" spans="1:5" ht="12.75">
      <c r="A129"/>
      <c r="C129" s="50">
        <v>4800</v>
      </c>
      <c r="D129" s="12" t="s">
        <v>527</v>
      </c>
      <c r="E129" s="74">
        <v>255353</v>
      </c>
    </row>
    <row r="130" spans="1:5" ht="12.75">
      <c r="A130"/>
      <c r="C130" s="6">
        <v>6060</v>
      </c>
      <c r="D130" t="s">
        <v>79</v>
      </c>
      <c r="E130" s="74">
        <v>60385.2</v>
      </c>
    </row>
    <row r="131" ht="12.75">
      <c r="A131"/>
    </row>
    <row r="132" spans="1:5" ht="12.75">
      <c r="A132"/>
      <c r="B132" s="7">
        <v>80101</v>
      </c>
      <c r="C132" s="7"/>
      <c r="D132" s="5" t="s">
        <v>599</v>
      </c>
      <c r="E132" s="88">
        <f>SUM(E134:E139)</f>
        <v>272570.24</v>
      </c>
    </row>
    <row r="133" spans="1:4" ht="12.75">
      <c r="A133"/>
      <c r="B133" s="7"/>
      <c r="C133" s="7"/>
      <c r="D133" s="139" t="s">
        <v>598</v>
      </c>
    </row>
    <row r="134" spans="1:5" ht="12.75">
      <c r="A134"/>
      <c r="B134" s="7"/>
      <c r="C134" s="6">
        <v>4790</v>
      </c>
      <c r="D134" t="s">
        <v>526</v>
      </c>
      <c r="E134" s="74">
        <v>0</v>
      </c>
    </row>
    <row r="135" spans="1:5" ht="12.75">
      <c r="A135"/>
      <c r="B135" s="7"/>
      <c r="C135" s="6">
        <v>4110</v>
      </c>
      <c r="D135" t="s">
        <v>46</v>
      </c>
      <c r="E135" s="74">
        <v>0</v>
      </c>
    </row>
    <row r="136" spans="1:5" ht="12.75">
      <c r="A136"/>
      <c r="B136" s="7"/>
      <c r="C136" s="6">
        <v>4120</v>
      </c>
      <c r="D136" t="s">
        <v>530</v>
      </c>
      <c r="E136" s="74">
        <v>0</v>
      </c>
    </row>
    <row r="137" spans="1:5" ht="12.75">
      <c r="A137"/>
      <c r="B137" s="7"/>
      <c r="C137" s="6">
        <v>4750</v>
      </c>
      <c r="D137" s="115" t="s">
        <v>639</v>
      </c>
      <c r="E137" s="74">
        <v>227981.46</v>
      </c>
    </row>
    <row r="138" spans="1:4" ht="12.75">
      <c r="A138"/>
      <c r="B138" s="7"/>
      <c r="D138" s="115" t="s">
        <v>640</v>
      </c>
    </row>
    <row r="139" spans="1:5" ht="12.75">
      <c r="A139"/>
      <c r="B139" s="7"/>
      <c r="C139" s="6">
        <v>4850</v>
      </c>
      <c r="D139" s="115" t="s">
        <v>637</v>
      </c>
      <c r="E139" s="74">
        <v>44588.78</v>
      </c>
    </row>
    <row r="140" spans="1:4" ht="12.75">
      <c r="A140"/>
      <c r="B140" s="7"/>
      <c r="D140" s="115" t="s">
        <v>638</v>
      </c>
    </row>
    <row r="141" ht="12.75">
      <c r="A141"/>
    </row>
    <row r="142" spans="1:5" ht="12.75">
      <c r="A142"/>
      <c r="B142" s="57">
        <v>80107</v>
      </c>
      <c r="C142" s="57"/>
      <c r="D142" s="56" t="s">
        <v>57</v>
      </c>
      <c r="E142" s="88">
        <f>SUM(E143:E154)</f>
        <v>299957</v>
      </c>
    </row>
    <row r="143" spans="1:5" ht="12.75">
      <c r="A143"/>
      <c r="C143" s="6">
        <v>3020</v>
      </c>
      <c r="D143" t="s">
        <v>43</v>
      </c>
      <c r="E143" s="74">
        <v>580</v>
      </c>
    </row>
    <row r="144" spans="1:5" ht="12.75">
      <c r="A144"/>
      <c r="C144" s="6">
        <v>4110</v>
      </c>
      <c r="D144" t="s">
        <v>46</v>
      </c>
      <c r="E144" s="74">
        <v>36630</v>
      </c>
    </row>
    <row r="145" spans="1:5" ht="12.75">
      <c r="A145"/>
      <c r="C145" s="6">
        <v>4120</v>
      </c>
      <c r="D145" t="s">
        <v>530</v>
      </c>
      <c r="E145" s="74">
        <v>5220</v>
      </c>
    </row>
    <row r="146" spans="1:5" ht="12.75">
      <c r="A146"/>
      <c r="C146" s="6">
        <v>4210</v>
      </c>
      <c r="D146" t="s">
        <v>49</v>
      </c>
      <c r="E146" s="74">
        <v>2400</v>
      </c>
    </row>
    <row r="147" spans="1:5" ht="12.75">
      <c r="A147"/>
      <c r="C147" s="6">
        <v>4240</v>
      </c>
      <c r="D147" t="s">
        <v>531</v>
      </c>
      <c r="E147" s="74">
        <v>1000</v>
      </c>
    </row>
    <row r="148" spans="1:5" ht="12.75">
      <c r="A148"/>
      <c r="C148" s="6">
        <v>4260</v>
      </c>
      <c r="D148" t="s">
        <v>50</v>
      </c>
      <c r="E148" s="74">
        <v>15000</v>
      </c>
    </row>
    <row r="149" spans="1:5" ht="12.75">
      <c r="A149"/>
      <c r="C149" s="6">
        <v>4270</v>
      </c>
      <c r="D149" t="s">
        <v>51</v>
      </c>
      <c r="E149" s="74">
        <v>400</v>
      </c>
    </row>
    <row r="150" spans="1:5" ht="12.75">
      <c r="A150"/>
      <c r="C150" s="6">
        <v>4300</v>
      </c>
      <c r="D150" t="s">
        <v>52</v>
      </c>
      <c r="E150" s="74">
        <v>600</v>
      </c>
    </row>
    <row r="151" spans="1:5" ht="12.75">
      <c r="A151"/>
      <c r="C151" s="6">
        <v>4440</v>
      </c>
      <c r="D151" t="s">
        <v>55</v>
      </c>
      <c r="E151" s="74">
        <v>13399</v>
      </c>
    </row>
    <row r="152" spans="1:5" ht="12.75">
      <c r="A152"/>
      <c r="C152" s="6">
        <v>4710</v>
      </c>
      <c r="D152" t="s">
        <v>532</v>
      </c>
      <c r="E152" s="74">
        <v>500</v>
      </c>
    </row>
    <row r="153" spans="1:5" ht="12.75">
      <c r="A153"/>
      <c r="C153" s="6">
        <v>4790</v>
      </c>
      <c r="D153" t="s">
        <v>528</v>
      </c>
      <c r="E153" s="74">
        <v>211000</v>
      </c>
    </row>
    <row r="154" spans="1:5" ht="12.75">
      <c r="A154"/>
      <c r="C154" s="6">
        <v>4800</v>
      </c>
      <c r="D154" t="s">
        <v>529</v>
      </c>
      <c r="E154" s="74">
        <v>13228</v>
      </c>
    </row>
    <row r="155" spans="1:4" ht="12.75">
      <c r="A155"/>
      <c r="C155" s="50"/>
      <c r="D155" s="12"/>
    </row>
    <row r="156" spans="1:5" ht="12.75">
      <c r="A156"/>
      <c r="B156" s="7">
        <v>80146</v>
      </c>
      <c r="C156" s="7"/>
      <c r="D156" s="5" t="s">
        <v>166</v>
      </c>
      <c r="E156" s="87">
        <f>SUM(E157:E160)</f>
        <v>26427</v>
      </c>
    </row>
    <row r="157" spans="1:5" ht="12.75">
      <c r="A157"/>
      <c r="B157" s="7"/>
      <c r="C157" s="6">
        <v>4210</v>
      </c>
      <c r="D157" t="s">
        <v>49</v>
      </c>
      <c r="E157" s="90">
        <v>6000</v>
      </c>
    </row>
    <row r="158" spans="1:5" ht="12.75">
      <c r="A158"/>
      <c r="C158" s="6">
        <v>4300</v>
      </c>
      <c r="D158" t="s">
        <v>52</v>
      </c>
      <c r="E158" s="74">
        <v>3000</v>
      </c>
    </row>
    <row r="159" spans="1:5" ht="12.75">
      <c r="A159"/>
      <c r="C159" s="6">
        <v>4410</v>
      </c>
      <c r="D159" t="s">
        <v>53</v>
      </c>
      <c r="E159" s="74">
        <v>2304</v>
      </c>
    </row>
    <row r="160" spans="1:5" ht="12.75">
      <c r="A160"/>
      <c r="C160" s="6">
        <v>4700</v>
      </c>
      <c r="D160" t="s">
        <v>289</v>
      </c>
      <c r="E160" s="74">
        <v>15123</v>
      </c>
    </row>
    <row r="161" spans="1:5" ht="12.75">
      <c r="A161"/>
      <c r="B161" s="57">
        <v>80148</v>
      </c>
      <c r="C161" s="57"/>
      <c r="D161" s="56" t="s">
        <v>327</v>
      </c>
      <c r="E161" s="88">
        <f>SUM(E162:E172)</f>
        <v>333424</v>
      </c>
    </row>
    <row r="162" spans="1:5" ht="12.75">
      <c r="A162"/>
      <c r="B162" s="57"/>
      <c r="C162" s="6">
        <v>3020</v>
      </c>
      <c r="D162" t="s">
        <v>43</v>
      </c>
      <c r="E162" s="107">
        <v>4000</v>
      </c>
    </row>
    <row r="163" spans="1:5" ht="12.75">
      <c r="A163"/>
      <c r="C163" s="6">
        <v>4010</v>
      </c>
      <c r="D163" t="s">
        <v>44</v>
      </c>
      <c r="E163" s="74">
        <v>243760</v>
      </c>
    </row>
    <row r="164" spans="1:5" ht="12.75">
      <c r="A164"/>
      <c r="C164" s="6">
        <v>4040</v>
      </c>
      <c r="D164" t="s">
        <v>45</v>
      </c>
      <c r="E164" s="74">
        <v>18446</v>
      </c>
    </row>
    <row r="165" spans="1:5" ht="12.75">
      <c r="A165"/>
      <c r="C165" s="6">
        <v>4110</v>
      </c>
      <c r="D165" t="s">
        <v>46</v>
      </c>
      <c r="E165" s="74">
        <v>42780</v>
      </c>
    </row>
    <row r="166" spans="1:5" ht="12.75">
      <c r="A166"/>
      <c r="C166" s="6">
        <v>4120</v>
      </c>
      <c r="D166" t="s">
        <v>496</v>
      </c>
      <c r="E166" s="74">
        <v>6100</v>
      </c>
    </row>
    <row r="167" spans="1:5" ht="12.75">
      <c r="A167"/>
      <c r="C167" s="6">
        <v>4210</v>
      </c>
      <c r="D167" t="s">
        <v>49</v>
      </c>
      <c r="E167" s="74">
        <v>2400</v>
      </c>
    </row>
    <row r="168" spans="1:5" ht="12.75">
      <c r="A168"/>
      <c r="C168" s="6">
        <v>4260</v>
      </c>
      <c r="D168" t="s">
        <v>50</v>
      </c>
      <c r="E168" s="74">
        <v>4000</v>
      </c>
    </row>
    <row r="169" spans="1:5" ht="12.75">
      <c r="A169"/>
      <c r="C169" s="6">
        <v>4270</v>
      </c>
      <c r="D169" t="s">
        <v>51</v>
      </c>
      <c r="E169" s="74">
        <v>600</v>
      </c>
    </row>
    <row r="170" spans="1:5" ht="12.75">
      <c r="A170"/>
      <c r="C170" s="6">
        <v>4300</v>
      </c>
      <c r="D170" t="s">
        <v>52</v>
      </c>
      <c r="E170" s="74">
        <v>600</v>
      </c>
    </row>
    <row r="171" spans="1:5" ht="12.75">
      <c r="A171"/>
      <c r="C171" s="6">
        <v>4440</v>
      </c>
      <c r="D171" t="s">
        <v>55</v>
      </c>
      <c r="E171" s="74">
        <v>10238</v>
      </c>
    </row>
    <row r="172" spans="1:5" ht="12.75">
      <c r="A172"/>
      <c r="C172" s="6">
        <v>4710</v>
      </c>
      <c r="D172" t="s">
        <v>484</v>
      </c>
      <c r="E172" s="74">
        <v>500</v>
      </c>
    </row>
    <row r="173" spans="1:5" ht="12.75">
      <c r="A173"/>
      <c r="B173" s="57">
        <v>80150</v>
      </c>
      <c r="C173" s="57"/>
      <c r="D173" s="118" t="s">
        <v>402</v>
      </c>
      <c r="E173" s="88">
        <f>SUM(E177:E184)</f>
        <v>244044</v>
      </c>
    </row>
    <row r="174" spans="1:4" ht="12.75">
      <c r="A174"/>
      <c r="D174" s="118" t="s">
        <v>405</v>
      </c>
    </row>
    <row r="175" spans="1:4" ht="12.75">
      <c r="A175"/>
      <c r="D175" s="118" t="s">
        <v>406</v>
      </c>
    </row>
    <row r="176" spans="1:4" ht="12.75">
      <c r="A176"/>
      <c r="D176" s="120" t="s">
        <v>407</v>
      </c>
    </row>
    <row r="177" spans="1:5" ht="12.75">
      <c r="A177"/>
      <c r="C177" s="6">
        <v>3020</v>
      </c>
      <c r="D177" t="s">
        <v>43</v>
      </c>
      <c r="E177" s="74">
        <v>550</v>
      </c>
    </row>
    <row r="178" spans="3:5" ht="12.75">
      <c r="C178" s="6">
        <v>4110</v>
      </c>
      <c r="D178" t="s">
        <v>46</v>
      </c>
      <c r="E178" s="74">
        <v>32785</v>
      </c>
    </row>
    <row r="179" spans="3:5" ht="12.75">
      <c r="C179" s="6">
        <v>4120</v>
      </c>
      <c r="D179" t="s">
        <v>496</v>
      </c>
      <c r="E179" s="74">
        <v>4770</v>
      </c>
    </row>
    <row r="180" spans="3:5" ht="12.75">
      <c r="C180" s="6">
        <v>4240</v>
      </c>
      <c r="D180" t="s">
        <v>401</v>
      </c>
      <c r="E180" s="74">
        <v>1000</v>
      </c>
    </row>
    <row r="181" spans="3:5" ht="12.75">
      <c r="C181" s="6">
        <v>4440</v>
      </c>
      <c r="D181" t="s">
        <v>55</v>
      </c>
      <c r="E181" s="74">
        <v>10050</v>
      </c>
    </row>
    <row r="182" spans="3:5" ht="12.75">
      <c r="C182" s="6">
        <v>4710</v>
      </c>
      <c r="D182" t="s">
        <v>484</v>
      </c>
      <c r="E182" s="74">
        <v>500</v>
      </c>
    </row>
    <row r="183" spans="3:5" ht="12.75">
      <c r="C183" s="6">
        <v>4790</v>
      </c>
      <c r="D183" t="s">
        <v>528</v>
      </c>
      <c r="E183" s="74">
        <v>184469</v>
      </c>
    </row>
    <row r="184" spans="3:5" ht="12.75">
      <c r="C184" s="6">
        <v>4800</v>
      </c>
      <c r="D184" t="s">
        <v>529</v>
      </c>
      <c r="E184" s="74">
        <v>9920</v>
      </c>
    </row>
    <row r="185" spans="2:5" ht="12.75">
      <c r="B185" s="53" t="s">
        <v>631</v>
      </c>
      <c r="C185" s="54"/>
      <c r="D185" s="65" t="s">
        <v>628</v>
      </c>
      <c r="E185" s="88">
        <f>E188</f>
        <v>44653.55</v>
      </c>
    </row>
    <row r="186" spans="2:4" ht="12.75">
      <c r="B186" s="53"/>
      <c r="C186" s="54"/>
      <c r="D186" s="65" t="s">
        <v>633</v>
      </c>
    </row>
    <row r="187" spans="2:4" ht="12.75">
      <c r="B187" s="53"/>
      <c r="C187" s="54"/>
      <c r="D187" s="65" t="s">
        <v>632</v>
      </c>
    </row>
    <row r="188" spans="3:5" ht="12.75">
      <c r="C188" s="6">
        <v>4240</v>
      </c>
      <c r="D188" t="s">
        <v>401</v>
      </c>
      <c r="E188" s="74">
        <v>44653.55</v>
      </c>
    </row>
    <row r="190" spans="1:5" ht="12.75">
      <c r="A190" s="7">
        <v>854</v>
      </c>
      <c r="B190" s="7"/>
      <c r="C190" s="7"/>
      <c r="D190" s="5" t="s">
        <v>56</v>
      </c>
      <c r="E190" s="87">
        <f>SUM(E191)</f>
        <v>88600</v>
      </c>
    </row>
    <row r="191" spans="1:5" ht="12.75">
      <c r="A191"/>
      <c r="B191" s="57">
        <v>85416</v>
      </c>
      <c r="C191" s="57"/>
      <c r="D191" s="56" t="s">
        <v>457</v>
      </c>
      <c r="E191" s="88">
        <f>SUM(E192:E192)</f>
        <v>88600</v>
      </c>
    </row>
    <row r="192" spans="1:5" ht="12.75">
      <c r="A192"/>
      <c r="C192" s="6">
        <v>3240</v>
      </c>
      <c r="D192" s="58" t="s">
        <v>228</v>
      </c>
      <c r="E192" s="74">
        <v>88600</v>
      </c>
    </row>
    <row r="193" spans="1:4" ht="12.75">
      <c r="A193"/>
      <c r="D193" s="58"/>
    </row>
    <row r="194" spans="1:4" ht="12.75">
      <c r="A194"/>
      <c r="D194" s="58"/>
    </row>
    <row r="195" spans="1:4" ht="12.75">
      <c r="A195"/>
      <c r="D195" s="58"/>
    </row>
    <row r="196" spans="1:4" ht="12.75">
      <c r="A196"/>
      <c r="D196" s="58"/>
    </row>
    <row r="197" spans="1:4" ht="12.75">
      <c r="A197"/>
      <c r="D197" s="58"/>
    </row>
    <row r="198" spans="1:4" ht="12.75">
      <c r="A198"/>
      <c r="D198" s="58"/>
    </row>
    <row r="199" spans="1:4" ht="12.75">
      <c r="A199"/>
      <c r="D199" s="58"/>
    </row>
    <row r="200" spans="1:4" ht="12.75">
      <c r="A200"/>
      <c r="D200" s="58"/>
    </row>
    <row r="201" spans="1:4" ht="12.75">
      <c r="A201"/>
      <c r="D201" s="58"/>
    </row>
    <row r="202" ht="12.75">
      <c r="D202" s="58"/>
    </row>
    <row r="203" ht="12.75">
      <c r="D203" s="58"/>
    </row>
    <row r="204" ht="12.75">
      <c r="D204" s="58"/>
    </row>
    <row r="205" ht="12.75">
      <c r="D205" s="58"/>
    </row>
    <row r="207" ht="12.75">
      <c r="E207" s="74" t="s">
        <v>231</v>
      </c>
    </row>
    <row r="208" spans="4:5" ht="12.75">
      <c r="D208" s="7" t="s">
        <v>521</v>
      </c>
      <c r="E208" s="74" t="s">
        <v>683</v>
      </c>
    </row>
    <row r="209" spans="4:5" ht="12.75">
      <c r="D209" s="6" t="s">
        <v>10</v>
      </c>
      <c r="E209" s="74" t="s">
        <v>172</v>
      </c>
    </row>
    <row r="210" spans="4:5" ht="12.75">
      <c r="D210" s="6"/>
      <c r="E210" s="75" t="s">
        <v>684</v>
      </c>
    </row>
    <row r="211" spans="1:5" ht="12.75">
      <c r="A211" s="1" t="s">
        <v>0</v>
      </c>
      <c r="B211" s="1" t="s">
        <v>5</v>
      </c>
      <c r="C211" s="1" t="s">
        <v>6</v>
      </c>
      <c r="D211" s="1" t="s">
        <v>7</v>
      </c>
      <c r="E211" s="77" t="s">
        <v>8</v>
      </c>
    </row>
    <row r="212" spans="1:5" ht="12.75">
      <c r="A212" s="7">
        <v>801</v>
      </c>
      <c r="B212" s="7"/>
      <c r="C212" s="7"/>
      <c r="D212" s="5" t="s">
        <v>12</v>
      </c>
      <c r="E212" s="87">
        <f>SUM(E213+E267+E273+E285+E253+E238+E298)</f>
        <v>11671388.339999998</v>
      </c>
    </row>
    <row r="213" spans="1:5" s="5" customFormat="1" ht="12.75">
      <c r="A213" s="7"/>
      <c r="B213" s="7">
        <v>80101</v>
      </c>
      <c r="C213" s="7"/>
      <c r="D213" s="5" t="s">
        <v>2</v>
      </c>
      <c r="E213" s="87">
        <f>SUM(E214:E236)</f>
        <v>9640088.43</v>
      </c>
    </row>
    <row r="214" spans="3:5" ht="12.75">
      <c r="C214" s="6">
        <v>3020</v>
      </c>
      <c r="D214" t="s">
        <v>43</v>
      </c>
      <c r="E214" s="74">
        <v>146500</v>
      </c>
    </row>
    <row r="215" spans="3:5" ht="12.75">
      <c r="C215" s="6">
        <v>4010</v>
      </c>
      <c r="D215" t="s">
        <v>44</v>
      </c>
      <c r="E215" s="74">
        <v>952732</v>
      </c>
    </row>
    <row r="216" spans="3:5" ht="12.75">
      <c r="C216" s="6">
        <v>4040</v>
      </c>
      <c r="D216" t="s">
        <v>45</v>
      </c>
      <c r="E216" s="74">
        <v>66248</v>
      </c>
    </row>
    <row r="217" spans="3:5" ht="12.75">
      <c r="C217" s="6">
        <v>4110</v>
      </c>
      <c r="D217" t="s">
        <v>46</v>
      </c>
      <c r="E217" s="74">
        <v>1165891.4</v>
      </c>
    </row>
    <row r="218" spans="1:5" ht="12.75">
      <c r="A218"/>
      <c r="B218"/>
      <c r="C218" s="6">
        <v>4120</v>
      </c>
      <c r="D218" t="s">
        <v>496</v>
      </c>
      <c r="E218" s="74">
        <v>111122</v>
      </c>
    </row>
    <row r="219" spans="1:5" ht="12.75">
      <c r="A219"/>
      <c r="B219"/>
      <c r="C219" s="6">
        <v>4140</v>
      </c>
      <c r="D219" t="s">
        <v>286</v>
      </c>
      <c r="E219" s="74">
        <v>16075</v>
      </c>
    </row>
    <row r="220" spans="1:5" ht="12.75">
      <c r="A220"/>
      <c r="B220"/>
      <c r="C220" s="6">
        <v>4170</v>
      </c>
      <c r="D220" t="s">
        <v>229</v>
      </c>
      <c r="E220" s="74">
        <v>38500</v>
      </c>
    </row>
    <row r="221" spans="1:5" ht="12.75">
      <c r="A221"/>
      <c r="B221"/>
      <c r="C221" s="6">
        <v>4210</v>
      </c>
      <c r="D221" t="s">
        <v>49</v>
      </c>
      <c r="E221" s="74">
        <v>65000</v>
      </c>
    </row>
    <row r="222" spans="1:5" ht="12.75">
      <c r="A222"/>
      <c r="B222"/>
      <c r="C222" s="6">
        <v>4240</v>
      </c>
      <c r="D222" t="s">
        <v>401</v>
      </c>
      <c r="E222" s="74">
        <v>22000</v>
      </c>
    </row>
    <row r="223" spans="1:5" ht="12.75">
      <c r="A223"/>
      <c r="B223"/>
      <c r="C223" s="6">
        <v>4260</v>
      </c>
      <c r="D223" t="s">
        <v>50</v>
      </c>
      <c r="E223" s="74">
        <v>540000</v>
      </c>
    </row>
    <row r="224" spans="1:5" ht="12.75">
      <c r="A224"/>
      <c r="B224"/>
      <c r="C224" s="6">
        <v>4270</v>
      </c>
      <c r="D224" t="s">
        <v>51</v>
      </c>
      <c r="E224" s="74">
        <v>24000</v>
      </c>
    </row>
    <row r="225" spans="1:5" ht="12.75">
      <c r="A225"/>
      <c r="B225"/>
      <c r="C225" s="6">
        <v>4280</v>
      </c>
      <c r="D225" t="s">
        <v>251</v>
      </c>
      <c r="E225" s="74">
        <v>6000</v>
      </c>
    </row>
    <row r="226" spans="1:5" ht="12.75">
      <c r="A226"/>
      <c r="B226"/>
      <c r="C226" s="6">
        <v>4300</v>
      </c>
      <c r="D226" t="s">
        <v>52</v>
      </c>
      <c r="E226" s="74">
        <v>100000</v>
      </c>
    </row>
    <row r="227" spans="1:5" ht="12.75">
      <c r="A227"/>
      <c r="B227"/>
      <c r="C227" s="6">
        <v>4360</v>
      </c>
      <c r="D227" t="s">
        <v>321</v>
      </c>
      <c r="E227" s="74">
        <v>10000</v>
      </c>
    </row>
    <row r="228" spans="1:5" ht="12.75">
      <c r="A228"/>
      <c r="B228"/>
      <c r="C228" s="6">
        <v>4410</v>
      </c>
      <c r="D228" t="s">
        <v>53</v>
      </c>
      <c r="E228" s="74">
        <v>3600</v>
      </c>
    </row>
    <row r="229" spans="1:5" ht="12.75">
      <c r="A229"/>
      <c r="B229"/>
      <c r="C229" s="6">
        <v>4430</v>
      </c>
      <c r="D229" t="s">
        <v>54</v>
      </c>
      <c r="E229" s="74">
        <v>13000</v>
      </c>
    </row>
    <row r="230" spans="1:5" ht="12.75">
      <c r="A230"/>
      <c r="B230"/>
      <c r="C230" s="6">
        <v>4440</v>
      </c>
      <c r="D230" t="s">
        <v>55</v>
      </c>
      <c r="E230" s="74">
        <v>293093</v>
      </c>
    </row>
    <row r="231" spans="1:5" ht="12.75">
      <c r="A231"/>
      <c r="B231"/>
      <c r="C231" s="6">
        <v>4700</v>
      </c>
      <c r="D231" t="s">
        <v>289</v>
      </c>
      <c r="E231" s="74">
        <v>2000</v>
      </c>
    </row>
    <row r="232" spans="1:5" ht="12.75">
      <c r="A232"/>
      <c r="B232"/>
      <c r="C232" s="6">
        <v>4710</v>
      </c>
      <c r="D232" t="s">
        <v>484</v>
      </c>
      <c r="E232" s="74">
        <v>22630</v>
      </c>
    </row>
    <row r="233" spans="1:5" ht="12.75">
      <c r="A233"/>
      <c r="B233"/>
      <c r="C233" s="6">
        <v>4790</v>
      </c>
      <c r="D233" t="s">
        <v>526</v>
      </c>
      <c r="E233" s="74">
        <v>5336784</v>
      </c>
    </row>
    <row r="234" spans="1:5" ht="12.75">
      <c r="A234"/>
      <c r="B234"/>
      <c r="C234" s="50">
        <v>4800</v>
      </c>
      <c r="D234" s="12" t="s">
        <v>527</v>
      </c>
      <c r="E234" s="74">
        <v>422740</v>
      </c>
    </row>
    <row r="235" spans="1:5" ht="12.75">
      <c r="A235"/>
      <c r="B235"/>
      <c r="C235" s="6">
        <v>6050</v>
      </c>
      <c r="D235" t="s">
        <v>626</v>
      </c>
      <c r="E235" s="74">
        <v>147000</v>
      </c>
    </row>
    <row r="236" spans="1:5" ht="12.75">
      <c r="A236"/>
      <c r="B236"/>
      <c r="C236" s="6">
        <v>6060</v>
      </c>
      <c r="D236" t="s">
        <v>79</v>
      </c>
      <c r="E236" s="74">
        <v>135173.03</v>
      </c>
    </row>
    <row r="237" spans="1:2" ht="12.75">
      <c r="A237"/>
      <c r="B237"/>
    </row>
    <row r="238" spans="1:5" ht="12.75">
      <c r="A238"/>
      <c r="B238" s="7">
        <v>80101</v>
      </c>
      <c r="C238" s="7"/>
      <c r="D238" s="5" t="s">
        <v>599</v>
      </c>
      <c r="E238" s="88">
        <f>SUM(E240:E250)</f>
        <v>245078.04</v>
      </c>
    </row>
    <row r="239" spans="1:4" ht="12.75">
      <c r="A239"/>
      <c r="B239" s="7"/>
      <c r="C239" s="7"/>
      <c r="D239" s="139" t="s">
        <v>598</v>
      </c>
    </row>
    <row r="240" spans="1:5" ht="12.75">
      <c r="A240"/>
      <c r="B240" s="7"/>
      <c r="C240" s="6">
        <v>4790</v>
      </c>
      <c r="D240" t="s">
        <v>526</v>
      </c>
      <c r="E240" s="74">
        <v>0</v>
      </c>
    </row>
    <row r="241" spans="1:5" ht="12.75">
      <c r="A241"/>
      <c r="B241" s="7"/>
      <c r="C241" s="6">
        <v>4110</v>
      </c>
      <c r="D241" t="s">
        <v>46</v>
      </c>
      <c r="E241" s="74">
        <v>0</v>
      </c>
    </row>
    <row r="242" spans="1:5" ht="12.75">
      <c r="A242"/>
      <c r="B242" s="7"/>
      <c r="C242" s="6">
        <v>4120</v>
      </c>
      <c r="D242" t="s">
        <v>530</v>
      </c>
      <c r="E242" s="74">
        <v>0</v>
      </c>
    </row>
    <row r="243" spans="1:5" ht="12.75">
      <c r="A243"/>
      <c r="B243" s="7"/>
      <c r="C243" s="6">
        <v>4240</v>
      </c>
      <c r="D243" t="s">
        <v>401</v>
      </c>
      <c r="E243" s="74">
        <v>0</v>
      </c>
    </row>
    <row r="244" spans="1:5" ht="12.75">
      <c r="A244"/>
      <c r="B244" s="7"/>
      <c r="C244" s="6">
        <v>4300</v>
      </c>
      <c r="D244" t="s">
        <v>52</v>
      </c>
      <c r="E244" s="74">
        <v>0</v>
      </c>
    </row>
    <row r="245" spans="1:5" ht="12.75">
      <c r="A245"/>
      <c r="B245" s="7"/>
      <c r="C245" s="6">
        <v>4350</v>
      </c>
      <c r="D245" s="115" t="s">
        <v>641</v>
      </c>
      <c r="E245" s="74">
        <v>713.68</v>
      </c>
    </row>
    <row r="246" spans="1:4" ht="12.75">
      <c r="A246"/>
      <c r="B246" s="7"/>
      <c r="D246" s="115" t="s">
        <v>642</v>
      </c>
    </row>
    <row r="247" spans="1:5" ht="12.75">
      <c r="A247"/>
      <c r="B247" s="7"/>
      <c r="C247" s="6">
        <v>4370</v>
      </c>
      <c r="D247" s="115" t="s">
        <v>643</v>
      </c>
      <c r="E247" s="74">
        <v>14</v>
      </c>
    </row>
    <row r="248" spans="1:5" ht="12.75">
      <c r="A248"/>
      <c r="B248" s="7"/>
      <c r="C248" s="6">
        <v>4750</v>
      </c>
      <c r="D248" s="115" t="s">
        <v>639</v>
      </c>
      <c r="E248" s="74">
        <v>204237.51</v>
      </c>
    </row>
    <row r="249" spans="1:4" ht="12.75">
      <c r="A249"/>
      <c r="B249" s="7"/>
      <c r="D249" s="115" t="s">
        <v>640</v>
      </c>
    </row>
    <row r="250" spans="1:5" ht="12.75">
      <c r="A250"/>
      <c r="B250" s="7"/>
      <c r="C250" s="6">
        <v>4850</v>
      </c>
      <c r="D250" s="115" t="s">
        <v>637</v>
      </c>
      <c r="E250" s="74">
        <v>40112.85</v>
      </c>
    </row>
    <row r="251" spans="1:4" ht="12.75">
      <c r="A251"/>
      <c r="B251" s="7"/>
      <c r="D251" s="115" t="s">
        <v>638</v>
      </c>
    </row>
    <row r="252" spans="1:2" ht="12.75">
      <c r="A252"/>
      <c r="B252"/>
    </row>
    <row r="253" spans="1:5" ht="12.75">
      <c r="A253"/>
      <c r="B253" s="57">
        <v>80107</v>
      </c>
      <c r="C253" s="57"/>
      <c r="D253" s="56" t="s">
        <v>57</v>
      </c>
      <c r="E253" s="88">
        <f>SUM(E254:E265)</f>
        <v>448841</v>
      </c>
    </row>
    <row r="254" spans="1:5" ht="12.75">
      <c r="A254"/>
      <c r="C254" s="6">
        <v>3020</v>
      </c>
      <c r="D254" t="s">
        <v>43</v>
      </c>
      <c r="E254" s="74">
        <v>1200</v>
      </c>
    </row>
    <row r="255" spans="1:5" ht="12.75">
      <c r="A255"/>
      <c r="C255" s="6">
        <v>4110</v>
      </c>
      <c r="D255" t="s">
        <v>46</v>
      </c>
      <c r="E255" s="74">
        <v>54440</v>
      </c>
    </row>
    <row r="256" spans="1:5" ht="12.75">
      <c r="A256"/>
      <c r="C256" s="6">
        <v>4120</v>
      </c>
      <c r="D256" t="s">
        <v>530</v>
      </c>
      <c r="E256" s="74">
        <v>7760</v>
      </c>
    </row>
    <row r="257" spans="1:5" ht="12.75">
      <c r="A257"/>
      <c r="C257" s="6">
        <v>4210</v>
      </c>
      <c r="D257" t="s">
        <v>49</v>
      </c>
      <c r="E257" s="74">
        <v>4800</v>
      </c>
    </row>
    <row r="258" spans="1:5" ht="12.75">
      <c r="A258"/>
      <c r="C258" s="6">
        <v>4240</v>
      </c>
      <c r="D258" t="s">
        <v>531</v>
      </c>
      <c r="E258" s="74">
        <v>2000</v>
      </c>
    </row>
    <row r="259" spans="1:5" ht="12.75">
      <c r="A259"/>
      <c r="C259" s="6">
        <v>4260</v>
      </c>
      <c r="D259" t="s">
        <v>50</v>
      </c>
      <c r="E259" s="74">
        <v>36000</v>
      </c>
    </row>
    <row r="260" spans="1:5" ht="12.75">
      <c r="A260"/>
      <c r="C260" s="6">
        <v>4270</v>
      </c>
      <c r="D260" t="s">
        <v>51</v>
      </c>
      <c r="E260" s="74">
        <v>800</v>
      </c>
    </row>
    <row r="261" spans="1:5" ht="12.75">
      <c r="A261"/>
      <c r="C261" s="6">
        <v>4300</v>
      </c>
      <c r="D261" t="s">
        <v>52</v>
      </c>
      <c r="E261" s="74">
        <v>1200</v>
      </c>
    </row>
    <row r="262" spans="1:5" ht="12.75">
      <c r="A262"/>
      <c r="C262" s="6">
        <v>4440</v>
      </c>
      <c r="D262" t="s">
        <v>55</v>
      </c>
      <c r="E262" s="74">
        <v>16749</v>
      </c>
    </row>
    <row r="263" spans="1:5" ht="12.75">
      <c r="A263"/>
      <c r="C263" s="6">
        <v>4710</v>
      </c>
      <c r="D263" t="s">
        <v>532</v>
      </c>
      <c r="E263" s="74">
        <v>349</v>
      </c>
    </row>
    <row r="264" spans="1:5" ht="12.75">
      <c r="A264"/>
      <c r="C264" s="6">
        <v>4790</v>
      </c>
      <c r="D264" t="s">
        <v>528</v>
      </c>
      <c r="E264" s="74">
        <v>300400</v>
      </c>
    </row>
    <row r="265" spans="1:5" ht="12.75">
      <c r="A265"/>
      <c r="C265" s="6">
        <v>4800</v>
      </c>
      <c r="D265" t="s">
        <v>529</v>
      </c>
      <c r="E265" s="74">
        <v>23143</v>
      </c>
    </row>
    <row r="266" spans="1:4" ht="12.75">
      <c r="A266"/>
      <c r="B266"/>
      <c r="C266" s="50"/>
      <c r="D266" s="12"/>
    </row>
    <row r="267" spans="1:5" ht="12.75">
      <c r="A267"/>
      <c r="B267" s="7">
        <v>80146</v>
      </c>
      <c r="C267" s="7"/>
      <c r="D267" s="5" t="s">
        <v>166</v>
      </c>
      <c r="E267" s="87">
        <f>SUM(E268:E272)</f>
        <v>46293</v>
      </c>
    </row>
    <row r="268" spans="1:5" ht="12.75">
      <c r="A268"/>
      <c r="B268" s="7"/>
      <c r="C268" s="52">
        <v>4210</v>
      </c>
      <c r="D268" t="s">
        <v>49</v>
      </c>
      <c r="E268" s="90">
        <v>12000</v>
      </c>
    </row>
    <row r="269" spans="1:5" ht="12.75">
      <c r="A269"/>
      <c r="B269" s="7"/>
      <c r="C269" s="6">
        <v>4300</v>
      </c>
      <c r="D269" t="s">
        <v>52</v>
      </c>
      <c r="E269" s="90">
        <v>7650</v>
      </c>
    </row>
    <row r="270" spans="1:5" ht="12.75">
      <c r="A270"/>
      <c r="C270" s="6">
        <v>4410</v>
      </c>
      <c r="D270" t="s">
        <v>53</v>
      </c>
      <c r="E270" s="74">
        <v>3493</v>
      </c>
    </row>
    <row r="271" spans="1:5" ht="12.75">
      <c r="A271"/>
      <c r="C271" s="6">
        <v>4700</v>
      </c>
      <c r="D271" t="s">
        <v>260</v>
      </c>
      <c r="E271" s="74">
        <v>23150</v>
      </c>
    </row>
    <row r="272" spans="1:4" ht="12.75">
      <c r="A272"/>
      <c r="D272" t="s">
        <v>261</v>
      </c>
    </row>
    <row r="273" spans="1:5" ht="12.75">
      <c r="A273"/>
      <c r="B273" s="57">
        <v>80148</v>
      </c>
      <c r="C273" s="57"/>
      <c r="D273" s="56" t="s">
        <v>327</v>
      </c>
      <c r="E273" s="88">
        <f>SUM(E274:E284)</f>
        <v>525137</v>
      </c>
    </row>
    <row r="274" spans="1:5" ht="12.75">
      <c r="A274"/>
      <c r="B274" s="57"/>
      <c r="C274" s="6">
        <v>3020</v>
      </c>
      <c r="D274" t="s">
        <v>43</v>
      </c>
      <c r="E274" s="107">
        <v>6000</v>
      </c>
    </row>
    <row r="275" spans="1:5" ht="12.75">
      <c r="A275"/>
      <c r="C275" s="6">
        <v>4010</v>
      </c>
      <c r="D275" t="s">
        <v>44</v>
      </c>
      <c r="E275" s="74">
        <v>388670</v>
      </c>
    </row>
    <row r="276" spans="1:5" ht="12.75">
      <c r="A276"/>
      <c r="C276" s="6">
        <v>4040</v>
      </c>
      <c r="D276" t="s">
        <v>45</v>
      </c>
      <c r="E276" s="74">
        <v>23681</v>
      </c>
    </row>
    <row r="277" spans="1:5" ht="12.75">
      <c r="A277"/>
      <c r="C277" s="6">
        <v>4110</v>
      </c>
      <c r="D277" t="s">
        <v>46</v>
      </c>
      <c r="E277" s="74">
        <v>63500</v>
      </c>
    </row>
    <row r="278" spans="1:5" ht="12.75">
      <c r="A278"/>
      <c r="C278" s="6">
        <v>4120</v>
      </c>
      <c r="D278" t="s">
        <v>496</v>
      </c>
      <c r="E278" s="74">
        <v>9050</v>
      </c>
    </row>
    <row r="279" spans="1:5" ht="12.75">
      <c r="A279"/>
      <c r="C279" s="6">
        <v>4210</v>
      </c>
      <c r="D279" t="s">
        <v>49</v>
      </c>
      <c r="E279" s="74">
        <v>4800</v>
      </c>
    </row>
    <row r="280" spans="1:5" ht="12.75">
      <c r="A280"/>
      <c r="C280" s="6">
        <v>4260</v>
      </c>
      <c r="D280" t="s">
        <v>50</v>
      </c>
      <c r="E280" s="74">
        <v>10000</v>
      </c>
    </row>
    <row r="281" spans="1:5" ht="12.75">
      <c r="A281"/>
      <c r="C281" s="6">
        <v>4270</v>
      </c>
      <c r="D281" t="s">
        <v>51</v>
      </c>
      <c r="E281" s="74">
        <v>1200</v>
      </c>
    </row>
    <row r="282" spans="1:5" ht="12.75">
      <c r="A282"/>
      <c r="C282" s="6">
        <v>4300</v>
      </c>
      <c r="D282" t="s">
        <v>52</v>
      </c>
      <c r="E282" s="74">
        <v>1469</v>
      </c>
    </row>
    <row r="283" spans="1:5" ht="12.75">
      <c r="A283"/>
      <c r="C283" s="6">
        <v>4440</v>
      </c>
      <c r="D283" t="s">
        <v>55</v>
      </c>
      <c r="E283" s="74">
        <v>14967</v>
      </c>
    </row>
    <row r="284" spans="3:5" ht="12.75">
      <c r="C284" s="6">
        <v>4710</v>
      </c>
      <c r="D284" t="s">
        <v>484</v>
      </c>
      <c r="E284" s="74">
        <v>1800</v>
      </c>
    </row>
    <row r="285" spans="2:5" ht="12.75">
      <c r="B285" s="57">
        <v>80150</v>
      </c>
      <c r="C285" s="57"/>
      <c r="D285" s="118" t="s">
        <v>402</v>
      </c>
      <c r="E285" s="88">
        <f>SUM(E289:E297)</f>
        <v>693442</v>
      </c>
    </row>
    <row r="286" ht="12.75">
      <c r="D286" s="118" t="s">
        <v>405</v>
      </c>
    </row>
    <row r="287" ht="12.75">
      <c r="D287" s="118" t="s">
        <v>406</v>
      </c>
    </row>
    <row r="288" ht="12.75">
      <c r="D288" s="120" t="s">
        <v>407</v>
      </c>
    </row>
    <row r="289" spans="3:5" ht="12.75">
      <c r="C289" s="6">
        <v>3020</v>
      </c>
      <c r="D289" t="s">
        <v>43</v>
      </c>
      <c r="E289" s="74">
        <v>2000</v>
      </c>
    </row>
    <row r="290" spans="3:5" ht="12.75">
      <c r="C290" s="6">
        <v>4110</v>
      </c>
      <c r="D290" t="s">
        <v>46</v>
      </c>
      <c r="E290" s="74">
        <v>95300</v>
      </c>
    </row>
    <row r="291" spans="3:5" ht="12.75">
      <c r="C291" s="6">
        <v>4120</v>
      </c>
      <c r="D291" t="s">
        <v>496</v>
      </c>
      <c r="E291" s="74">
        <v>12397</v>
      </c>
    </row>
    <row r="292" spans="3:5" ht="12.75">
      <c r="C292" s="6">
        <v>4240</v>
      </c>
      <c r="D292" t="s">
        <v>401</v>
      </c>
      <c r="E292" s="74">
        <v>2000</v>
      </c>
    </row>
    <row r="293" spans="3:5" ht="12.75">
      <c r="C293" s="6">
        <v>4270</v>
      </c>
      <c r="D293" t="s">
        <v>51</v>
      </c>
      <c r="E293" s="74">
        <v>2000</v>
      </c>
    </row>
    <row r="294" spans="3:5" ht="12.75">
      <c r="C294" s="6">
        <v>4440</v>
      </c>
      <c r="D294" t="s">
        <v>55</v>
      </c>
      <c r="E294" s="74">
        <v>25123</v>
      </c>
    </row>
    <row r="295" spans="3:5" ht="12.75">
      <c r="C295" s="6">
        <v>4710</v>
      </c>
      <c r="D295" t="s">
        <v>484</v>
      </c>
      <c r="E295" s="74">
        <v>800</v>
      </c>
    </row>
    <row r="296" spans="3:5" ht="12.75">
      <c r="C296" s="6">
        <v>4790</v>
      </c>
      <c r="D296" t="s">
        <v>528</v>
      </c>
      <c r="E296" s="74">
        <v>518230</v>
      </c>
    </row>
    <row r="297" spans="3:5" ht="12.75">
      <c r="C297" s="6">
        <v>4800</v>
      </c>
      <c r="D297" t="s">
        <v>529</v>
      </c>
      <c r="E297" s="74">
        <v>35592</v>
      </c>
    </row>
    <row r="298" spans="2:5" ht="12.75">
      <c r="B298" s="53" t="s">
        <v>631</v>
      </c>
      <c r="C298" s="54"/>
      <c r="D298" s="65" t="s">
        <v>628</v>
      </c>
      <c r="E298" s="88">
        <f>E301</f>
        <v>72508.87</v>
      </c>
    </row>
    <row r="299" spans="2:4" ht="12.75">
      <c r="B299" s="53"/>
      <c r="C299" s="54"/>
      <c r="D299" s="65" t="s">
        <v>633</v>
      </c>
    </row>
    <row r="300" spans="2:4" ht="12.75">
      <c r="B300" s="53"/>
      <c r="C300" s="54"/>
      <c r="D300" s="65" t="s">
        <v>632</v>
      </c>
    </row>
    <row r="301" spans="3:5" ht="12.75">
      <c r="C301" s="6">
        <v>4240</v>
      </c>
      <c r="D301" t="s">
        <v>401</v>
      </c>
      <c r="E301" s="74">
        <v>72508.87</v>
      </c>
    </row>
    <row r="303" spans="1:5" ht="12.75">
      <c r="A303" s="7">
        <v>854</v>
      </c>
      <c r="B303" s="7"/>
      <c r="C303" s="7"/>
      <c r="D303" s="5" t="s">
        <v>56</v>
      </c>
      <c r="E303" s="87">
        <f>SUM(E304)</f>
        <v>136600</v>
      </c>
    </row>
    <row r="304" spans="2:5" ht="12.75">
      <c r="B304" s="57">
        <v>85416</v>
      </c>
      <c r="C304" s="57"/>
      <c r="D304" s="56" t="s">
        <v>457</v>
      </c>
      <c r="E304" s="88">
        <f>SUM(E305:E305)</f>
        <v>136600</v>
      </c>
    </row>
    <row r="305" spans="3:5" ht="12.75">
      <c r="C305" s="6">
        <v>3240</v>
      </c>
      <c r="D305" s="58" t="s">
        <v>228</v>
      </c>
      <c r="E305" s="74">
        <v>136600</v>
      </c>
    </row>
    <row r="314" ht="12.75">
      <c r="E314" s="74" t="s">
        <v>24</v>
      </c>
    </row>
    <row r="315" spans="4:5" ht="12.75">
      <c r="D315" s="7" t="s">
        <v>521</v>
      </c>
      <c r="E315" s="74" t="s">
        <v>683</v>
      </c>
    </row>
    <row r="316" spans="4:5" ht="12.75">
      <c r="D316" s="9" t="s">
        <v>11</v>
      </c>
      <c r="E316" s="74" t="s">
        <v>172</v>
      </c>
    </row>
    <row r="317" spans="4:5" ht="12.75">
      <c r="D317" s="2"/>
      <c r="E317" s="75" t="s">
        <v>684</v>
      </c>
    </row>
    <row r="318" spans="1:5" ht="12.75">
      <c r="A318" s="1" t="s">
        <v>0</v>
      </c>
      <c r="B318" s="1" t="s">
        <v>5</v>
      </c>
      <c r="C318" s="1" t="s">
        <v>6</v>
      </c>
      <c r="D318" s="1" t="s">
        <v>7</v>
      </c>
      <c r="E318" s="77" t="s">
        <v>8</v>
      </c>
    </row>
    <row r="319" spans="1:5" ht="12.75">
      <c r="A319" s="7">
        <v>750</v>
      </c>
      <c r="D319" s="5" t="s">
        <v>422</v>
      </c>
      <c r="E319" s="87">
        <f>E330+E320</f>
        <v>1480093</v>
      </c>
    </row>
    <row r="320" spans="1:5" ht="12.75">
      <c r="A320" s="7"/>
      <c r="B320" s="53" t="s">
        <v>75</v>
      </c>
      <c r="C320" s="54"/>
      <c r="D320" s="67" t="s">
        <v>76</v>
      </c>
      <c r="E320" s="87">
        <f>SUM(E321:E329)</f>
        <v>101169</v>
      </c>
    </row>
    <row r="321" spans="1:5" ht="12.75">
      <c r="A321" s="7"/>
      <c r="B321" s="53"/>
      <c r="C321" s="72">
        <v>3030</v>
      </c>
      <c r="D321" s="71" t="s">
        <v>365</v>
      </c>
      <c r="E321" s="107">
        <v>6000</v>
      </c>
    </row>
    <row r="322" spans="1:5" ht="12.75">
      <c r="A322" s="7"/>
      <c r="C322" s="6">
        <v>4010</v>
      </c>
      <c r="D322" t="s">
        <v>44</v>
      </c>
      <c r="E322" s="107">
        <v>73592</v>
      </c>
    </row>
    <row r="323" spans="1:5" ht="12.75">
      <c r="A323" s="7"/>
      <c r="C323" s="6">
        <v>4040</v>
      </c>
      <c r="D323" t="s">
        <v>45</v>
      </c>
      <c r="E323" s="107">
        <v>4883</v>
      </c>
    </row>
    <row r="324" spans="1:5" ht="12.75">
      <c r="A324" s="7"/>
      <c r="C324" s="6">
        <v>4110</v>
      </c>
      <c r="D324" t="s">
        <v>46</v>
      </c>
      <c r="E324" s="107">
        <v>11500</v>
      </c>
    </row>
    <row r="325" spans="1:5" ht="12.75">
      <c r="A325" s="7"/>
      <c r="C325" s="6">
        <v>4120</v>
      </c>
      <c r="D325" t="s">
        <v>496</v>
      </c>
      <c r="E325" s="107">
        <v>1800</v>
      </c>
    </row>
    <row r="326" spans="1:5" ht="12.75">
      <c r="A326" s="7"/>
      <c r="C326" s="6">
        <v>4170</v>
      </c>
      <c r="D326" t="s">
        <v>229</v>
      </c>
      <c r="E326" s="107">
        <v>700</v>
      </c>
    </row>
    <row r="327" spans="1:5" ht="12.75">
      <c r="A327" s="7"/>
      <c r="C327" s="6">
        <v>4280</v>
      </c>
      <c r="D327" t="s">
        <v>251</v>
      </c>
      <c r="E327" s="107">
        <v>200</v>
      </c>
    </row>
    <row r="328" spans="1:5" ht="12.75">
      <c r="A328" s="7"/>
      <c r="C328" s="6">
        <v>4440</v>
      </c>
      <c r="D328" t="s">
        <v>55</v>
      </c>
      <c r="E328" s="107">
        <v>2494</v>
      </c>
    </row>
    <row r="329" spans="1:5" ht="12.75">
      <c r="A329" s="7"/>
      <c r="C329" s="6">
        <v>4710</v>
      </c>
      <c r="D329" t="s">
        <v>484</v>
      </c>
      <c r="E329" s="107">
        <v>0</v>
      </c>
    </row>
    <row r="330" spans="1:5" s="5" customFormat="1" ht="12.75">
      <c r="A330" s="7"/>
      <c r="B330" s="7">
        <v>75085</v>
      </c>
      <c r="C330" s="7"/>
      <c r="D330" s="5" t="s">
        <v>421</v>
      </c>
      <c r="E330" s="87">
        <f>SUM(E331:E348)</f>
        <v>1378924</v>
      </c>
    </row>
    <row r="331" spans="1:5" s="5" customFormat="1" ht="12.75">
      <c r="A331" s="7"/>
      <c r="B331" s="7"/>
      <c r="C331" s="6">
        <v>3020</v>
      </c>
      <c r="D331" t="s">
        <v>43</v>
      </c>
      <c r="E331" s="90">
        <v>6000</v>
      </c>
    </row>
    <row r="332" spans="3:5" ht="12.75">
      <c r="C332" s="6">
        <v>4010</v>
      </c>
      <c r="D332" t="s">
        <v>44</v>
      </c>
      <c r="E332" s="74">
        <v>940000</v>
      </c>
    </row>
    <row r="333" spans="1:5" ht="12.75">
      <c r="A333"/>
      <c r="B333"/>
      <c r="C333" s="6">
        <v>4040</v>
      </c>
      <c r="D333" t="s">
        <v>45</v>
      </c>
      <c r="E333" s="74">
        <v>68702</v>
      </c>
    </row>
    <row r="334" spans="1:5" ht="12.75">
      <c r="A334"/>
      <c r="B334"/>
      <c r="C334" s="6">
        <v>4110</v>
      </c>
      <c r="D334" t="s">
        <v>46</v>
      </c>
      <c r="E334" s="74">
        <v>175300</v>
      </c>
    </row>
    <row r="335" spans="1:5" ht="12.75">
      <c r="A335"/>
      <c r="B335"/>
      <c r="C335" s="6">
        <v>4120</v>
      </c>
      <c r="D335" t="s">
        <v>496</v>
      </c>
      <c r="E335" s="74">
        <v>23700</v>
      </c>
    </row>
    <row r="336" spans="1:5" ht="12.75">
      <c r="A336"/>
      <c r="B336"/>
      <c r="C336" s="6">
        <v>4170</v>
      </c>
      <c r="D336" t="s">
        <v>229</v>
      </c>
      <c r="E336" s="74">
        <v>5300</v>
      </c>
    </row>
    <row r="337" spans="1:5" ht="12.75">
      <c r="A337"/>
      <c r="B337"/>
      <c r="C337" s="6">
        <v>4210</v>
      </c>
      <c r="D337" t="s">
        <v>49</v>
      </c>
      <c r="E337" s="74">
        <v>30000</v>
      </c>
    </row>
    <row r="338" spans="1:5" ht="12.75">
      <c r="A338"/>
      <c r="B338"/>
      <c r="C338" s="6">
        <v>4260</v>
      </c>
      <c r="D338" t="s">
        <v>50</v>
      </c>
      <c r="E338" s="74">
        <v>32000</v>
      </c>
    </row>
    <row r="339" spans="1:5" ht="12.75">
      <c r="A339"/>
      <c r="B339"/>
      <c r="C339" s="6">
        <v>4270</v>
      </c>
      <c r="D339" t="s">
        <v>51</v>
      </c>
      <c r="E339" s="74">
        <v>5000</v>
      </c>
    </row>
    <row r="340" spans="1:5" ht="12.75">
      <c r="A340"/>
      <c r="B340"/>
      <c r="C340" s="6">
        <v>4280</v>
      </c>
      <c r="D340" t="s">
        <v>251</v>
      </c>
      <c r="E340" s="74">
        <v>2500</v>
      </c>
    </row>
    <row r="341" spans="1:5" ht="12.75">
      <c r="A341"/>
      <c r="B341"/>
      <c r="C341" s="6">
        <v>4300</v>
      </c>
      <c r="D341" t="s">
        <v>52</v>
      </c>
      <c r="E341" s="74">
        <v>45895</v>
      </c>
    </row>
    <row r="342" spans="1:5" ht="12.75">
      <c r="A342"/>
      <c r="B342"/>
      <c r="C342" s="6">
        <v>4360</v>
      </c>
      <c r="D342" t="s">
        <v>321</v>
      </c>
      <c r="E342" s="74">
        <v>11000</v>
      </c>
    </row>
    <row r="343" spans="1:5" ht="12.75">
      <c r="A343"/>
      <c r="B343"/>
      <c r="C343" s="6">
        <v>4410</v>
      </c>
      <c r="D343" t="s">
        <v>53</v>
      </c>
      <c r="E343" s="74">
        <v>3000</v>
      </c>
    </row>
    <row r="344" spans="1:5" ht="12.75">
      <c r="A344"/>
      <c r="B344"/>
      <c r="C344" s="6">
        <v>4430</v>
      </c>
      <c r="D344" t="s">
        <v>54</v>
      </c>
      <c r="E344" s="74">
        <v>1196</v>
      </c>
    </row>
    <row r="345" spans="1:5" ht="12.75">
      <c r="A345"/>
      <c r="B345"/>
      <c r="C345" s="6">
        <v>4440</v>
      </c>
      <c r="D345" t="s">
        <v>55</v>
      </c>
      <c r="E345" s="74">
        <v>26331</v>
      </c>
    </row>
    <row r="346" spans="1:5" ht="12.75">
      <c r="A346"/>
      <c r="B346"/>
      <c r="C346" s="6">
        <v>4700</v>
      </c>
      <c r="D346" t="s">
        <v>260</v>
      </c>
      <c r="E346" s="74">
        <v>3000</v>
      </c>
    </row>
    <row r="347" spans="1:4" ht="12.75">
      <c r="A347"/>
      <c r="B347"/>
      <c r="D347" t="s">
        <v>261</v>
      </c>
    </row>
    <row r="348" spans="1:5" ht="12.75">
      <c r="A348"/>
      <c r="B348"/>
      <c r="C348" s="6">
        <v>4710</v>
      </c>
      <c r="D348" t="s">
        <v>484</v>
      </c>
      <c r="E348" s="74">
        <v>0</v>
      </c>
    </row>
    <row r="349" spans="1:5" s="56" customFormat="1" ht="12.75">
      <c r="A349" s="57">
        <v>801</v>
      </c>
      <c r="B349" s="57"/>
      <c r="C349" s="57"/>
      <c r="D349" s="56" t="s">
        <v>12</v>
      </c>
      <c r="E349" s="88">
        <f>E350+E356</f>
        <v>362559</v>
      </c>
    </row>
    <row r="350" spans="1:5" s="5" customFormat="1" ht="12.75">
      <c r="A350" s="7"/>
      <c r="B350" s="7">
        <v>80113</v>
      </c>
      <c r="C350" s="7"/>
      <c r="D350" s="5" t="s">
        <v>173</v>
      </c>
      <c r="E350" s="87">
        <f>SUM(E351:E355)</f>
        <v>16925</v>
      </c>
    </row>
    <row r="351" spans="1:5" s="5" customFormat="1" ht="12.75">
      <c r="A351" s="7"/>
      <c r="B351" s="7"/>
      <c r="C351" s="6">
        <v>4170</v>
      </c>
      <c r="D351" t="s">
        <v>229</v>
      </c>
      <c r="E351" s="89">
        <v>0</v>
      </c>
    </row>
    <row r="352" spans="1:5" s="5" customFormat="1" ht="12.75">
      <c r="A352" s="7"/>
      <c r="B352" s="7"/>
      <c r="C352" s="6">
        <v>4210</v>
      </c>
      <c r="D352" t="s">
        <v>49</v>
      </c>
      <c r="E352" s="89">
        <v>8000</v>
      </c>
    </row>
    <row r="353" spans="1:5" s="5" customFormat="1" ht="12.75">
      <c r="A353" s="7"/>
      <c r="B353" s="7"/>
      <c r="C353" s="6">
        <v>4270</v>
      </c>
      <c r="D353" t="s">
        <v>51</v>
      </c>
      <c r="E353" s="89">
        <v>5000</v>
      </c>
    </row>
    <row r="354" spans="1:5" s="5" customFormat="1" ht="12.75">
      <c r="A354" s="7"/>
      <c r="B354" s="7"/>
      <c r="C354" s="6">
        <v>4300</v>
      </c>
      <c r="D354" t="s">
        <v>52</v>
      </c>
      <c r="E354" s="89">
        <v>2000</v>
      </c>
    </row>
    <row r="355" spans="3:5" ht="12.75">
      <c r="C355" s="6">
        <v>4430</v>
      </c>
      <c r="D355" t="s">
        <v>54</v>
      </c>
      <c r="E355" s="89">
        <v>1925</v>
      </c>
    </row>
    <row r="356" spans="1:5" s="5" customFormat="1" ht="12.75">
      <c r="A356" s="7"/>
      <c r="B356" s="7">
        <v>80195</v>
      </c>
      <c r="C356" s="7"/>
      <c r="D356" s="5" t="s">
        <v>1</v>
      </c>
      <c r="E356" s="87">
        <f>SUM(E357:E360)</f>
        <v>345634</v>
      </c>
    </row>
    <row r="357" spans="3:5" ht="12.75">
      <c r="C357" s="6">
        <v>4210</v>
      </c>
      <c r="D357" t="s">
        <v>49</v>
      </c>
      <c r="E357" s="74">
        <v>5500</v>
      </c>
    </row>
    <row r="358" spans="3:5" ht="12.75">
      <c r="C358" s="6">
        <v>4300</v>
      </c>
      <c r="D358" t="s">
        <v>52</v>
      </c>
      <c r="E358" s="74">
        <v>1000</v>
      </c>
    </row>
    <row r="359" spans="3:5" ht="12.75">
      <c r="C359" s="6">
        <v>4360</v>
      </c>
      <c r="D359" t="s">
        <v>321</v>
      </c>
      <c r="E359" s="74">
        <v>3000</v>
      </c>
    </row>
    <row r="360" spans="3:5" ht="12.75">
      <c r="C360" s="6">
        <v>4440</v>
      </c>
      <c r="D360" t="s">
        <v>55</v>
      </c>
      <c r="E360" s="74">
        <v>336134</v>
      </c>
    </row>
    <row r="361" spans="1:5" ht="12.75">
      <c r="A361" s="7"/>
      <c r="D361" s="58"/>
      <c r="E361" s="90"/>
    </row>
    <row r="362" spans="1:5" ht="12.75">
      <c r="A362" s="7"/>
      <c r="D362" s="58"/>
      <c r="E362" s="90"/>
    </row>
    <row r="363" spans="1:5" ht="12.75">
      <c r="A363" s="7"/>
      <c r="D363" s="71"/>
      <c r="E363" s="90"/>
    </row>
    <row r="364" spans="1:5" ht="12.75">
      <c r="A364" s="7"/>
      <c r="D364" s="71"/>
      <c r="E364" s="90"/>
    </row>
    <row r="365" spans="1:5" ht="12.75">
      <c r="A365" s="7"/>
      <c r="D365" s="71"/>
      <c r="E365" s="90"/>
    </row>
    <row r="366" spans="1:5" ht="12.75">
      <c r="A366" s="7"/>
      <c r="D366" s="71"/>
      <c r="E366" s="90"/>
    </row>
    <row r="367" spans="1:5" ht="12.75">
      <c r="A367" s="7"/>
      <c r="D367" s="71"/>
      <c r="E367" s="90"/>
    </row>
    <row r="368" spans="1:5" ht="12.75">
      <c r="A368" s="7"/>
      <c r="E368" s="87"/>
    </row>
    <row r="369" spans="1:5" ht="12.75">
      <c r="A369" s="7"/>
      <c r="E369" s="87"/>
    </row>
    <row r="370" spans="1:5" ht="12.75">
      <c r="A370" s="7"/>
      <c r="E370" s="87"/>
    </row>
    <row r="371" spans="1:5" ht="12.75">
      <c r="A371" s="7"/>
      <c r="E371" s="87"/>
    </row>
    <row r="372" spans="1:5" ht="12.75">
      <c r="A372" s="7"/>
      <c r="E372" s="87"/>
    </row>
    <row r="373" spans="1:5" ht="12.75">
      <c r="A373" s="7"/>
      <c r="E373" s="87"/>
    </row>
    <row r="375" ht="12.75">
      <c r="E375" s="74" t="s">
        <v>25</v>
      </c>
    </row>
    <row r="376" ht="12.75">
      <c r="E376" s="74" t="s">
        <v>683</v>
      </c>
    </row>
    <row r="377" spans="4:5" ht="12.75">
      <c r="D377" s="7" t="s">
        <v>521</v>
      </c>
      <c r="E377" s="74" t="s">
        <v>172</v>
      </c>
    </row>
    <row r="378" spans="4:5" ht="12.75">
      <c r="D378" s="7" t="s">
        <v>14</v>
      </c>
      <c r="E378" s="75" t="s">
        <v>684</v>
      </c>
    </row>
    <row r="379" spans="1:5" ht="12.75">
      <c r="A379" s="1" t="s">
        <v>0</v>
      </c>
      <c r="B379" s="1" t="s">
        <v>5</v>
      </c>
      <c r="C379" s="1" t="s">
        <v>6</v>
      </c>
      <c r="D379" s="1" t="s">
        <v>7</v>
      </c>
      <c r="E379" s="77" t="s">
        <v>8</v>
      </c>
    </row>
    <row r="380" spans="1:5" s="5" customFormat="1" ht="12.75">
      <c r="A380" s="7">
        <v>852</v>
      </c>
      <c r="B380" s="7"/>
      <c r="C380" s="7"/>
      <c r="D380" s="5" t="s">
        <v>202</v>
      </c>
      <c r="E380" s="87">
        <f>E397+E409+E437+E463+E381+E517+E407+E384+E449+E469+E433+E477+E485+E492+E466+E388+E402</f>
        <v>7514103.02</v>
      </c>
    </row>
    <row r="381" spans="1:5" s="2" customFormat="1" ht="12.75">
      <c r="A381" s="9"/>
      <c r="B381" s="9">
        <v>85202</v>
      </c>
      <c r="C381" s="9"/>
      <c r="D381" s="2" t="s">
        <v>209</v>
      </c>
      <c r="E381" s="88">
        <f>E382</f>
        <v>1460000</v>
      </c>
    </row>
    <row r="382" spans="1:5" s="2" customFormat="1" ht="12.75">
      <c r="A382" s="9"/>
      <c r="B382" s="9"/>
      <c r="C382" s="9">
        <v>4330</v>
      </c>
      <c r="D382" s="2" t="s">
        <v>226</v>
      </c>
      <c r="E382" s="89">
        <v>1460000</v>
      </c>
    </row>
    <row r="383" spans="1:5" s="5" customFormat="1" ht="13.5" customHeight="1">
      <c r="A383" s="7"/>
      <c r="B383" s="7"/>
      <c r="C383" s="6"/>
      <c r="D383" t="s">
        <v>227</v>
      </c>
      <c r="E383" s="89"/>
    </row>
    <row r="384" spans="1:5" s="5" customFormat="1" ht="13.5" customHeight="1">
      <c r="A384" s="7"/>
      <c r="B384" s="33" t="s">
        <v>409</v>
      </c>
      <c r="C384" s="61"/>
      <c r="D384" s="47" t="s">
        <v>410</v>
      </c>
      <c r="E384" s="114">
        <f>SUM(E385:E386)</f>
        <v>2000</v>
      </c>
    </row>
    <row r="385" spans="1:5" s="5" customFormat="1" ht="13.5" customHeight="1">
      <c r="A385" s="7"/>
      <c r="B385" s="60"/>
      <c r="C385" s="6">
        <v>4210</v>
      </c>
      <c r="D385" t="s">
        <v>49</v>
      </c>
      <c r="E385" s="106">
        <v>1000</v>
      </c>
    </row>
    <row r="386" spans="1:5" s="5" customFormat="1" ht="13.5" customHeight="1">
      <c r="A386" s="7"/>
      <c r="B386" s="60"/>
      <c r="C386" s="6">
        <v>4300</v>
      </c>
      <c r="D386" t="s">
        <v>52</v>
      </c>
      <c r="E386" s="106">
        <v>1000</v>
      </c>
    </row>
    <row r="387" spans="1:5" s="5" customFormat="1" ht="13.5" customHeight="1">
      <c r="A387" s="7"/>
      <c r="B387" s="60"/>
      <c r="C387" s="6"/>
      <c r="D387"/>
      <c r="E387" s="106"/>
    </row>
    <row r="388" spans="1:5" s="5" customFormat="1" ht="13.5" customHeight="1">
      <c r="A388" s="7"/>
      <c r="B388" s="33" t="s">
        <v>409</v>
      </c>
      <c r="C388" s="61"/>
      <c r="D388" s="47" t="s">
        <v>620</v>
      </c>
      <c r="E388" s="106">
        <f>SUM(E390:E395)</f>
        <v>30820</v>
      </c>
    </row>
    <row r="389" spans="1:5" s="5" customFormat="1" ht="13.5" customHeight="1">
      <c r="A389" s="7"/>
      <c r="B389" s="60"/>
      <c r="C389" s="6"/>
      <c r="D389" s="47" t="s">
        <v>621</v>
      </c>
      <c r="E389" s="106"/>
    </row>
    <row r="390" spans="1:5" s="5" customFormat="1" ht="13.5" customHeight="1">
      <c r="A390" s="7"/>
      <c r="B390" s="60"/>
      <c r="C390" s="6">
        <v>4010</v>
      </c>
      <c r="D390" t="s">
        <v>44</v>
      </c>
      <c r="E390" s="106">
        <v>6534</v>
      </c>
    </row>
    <row r="391" spans="1:5" s="5" customFormat="1" ht="13.5" customHeight="1">
      <c r="A391" s="7"/>
      <c r="B391" s="60"/>
      <c r="C391" s="6">
        <v>4110</v>
      </c>
      <c r="D391" t="s">
        <v>46</v>
      </c>
      <c r="E391" s="106">
        <v>1949</v>
      </c>
    </row>
    <row r="392" spans="1:5" s="5" customFormat="1" ht="13.5" customHeight="1">
      <c r="A392" s="7"/>
      <c r="B392" s="60"/>
      <c r="C392" s="6">
        <v>4120</v>
      </c>
      <c r="D392" t="s">
        <v>496</v>
      </c>
      <c r="E392" s="106">
        <v>257</v>
      </c>
    </row>
    <row r="393" spans="1:5" s="5" customFormat="1" ht="13.5" customHeight="1">
      <c r="A393" s="7"/>
      <c r="B393" s="60"/>
      <c r="C393" s="6">
        <v>4170</v>
      </c>
      <c r="D393" t="s">
        <v>229</v>
      </c>
      <c r="E393" s="106">
        <v>4680</v>
      </c>
    </row>
    <row r="394" spans="1:5" s="5" customFormat="1" ht="13.5" customHeight="1">
      <c r="A394" s="7"/>
      <c r="B394" s="60"/>
      <c r="C394" s="6">
        <v>4210</v>
      </c>
      <c r="D394" t="s">
        <v>49</v>
      </c>
      <c r="E394" s="106">
        <v>2300</v>
      </c>
    </row>
    <row r="395" spans="1:5" s="5" customFormat="1" ht="13.5" customHeight="1">
      <c r="A395" s="7"/>
      <c r="B395" s="60"/>
      <c r="C395" s="6">
        <v>4300</v>
      </c>
      <c r="D395" t="s">
        <v>52</v>
      </c>
      <c r="E395" s="106">
        <v>15100</v>
      </c>
    </row>
    <row r="396" spans="1:5" s="5" customFormat="1" ht="13.5" customHeight="1">
      <c r="A396" s="7"/>
      <c r="B396" s="60"/>
      <c r="C396" s="6"/>
      <c r="D396"/>
      <c r="E396" s="106"/>
    </row>
    <row r="397" spans="2:5" ht="12.75">
      <c r="B397" s="6">
        <v>85214</v>
      </c>
      <c r="D397" t="s">
        <v>291</v>
      </c>
      <c r="E397" s="88">
        <f>SUM(E399:E400)</f>
        <v>867000</v>
      </c>
    </row>
    <row r="398" ht="12.75">
      <c r="D398" t="s">
        <v>243</v>
      </c>
    </row>
    <row r="399" spans="3:5" ht="12.75">
      <c r="C399" s="6">
        <v>3110</v>
      </c>
      <c r="D399" t="s">
        <v>60</v>
      </c>
      <c r="E399" s="74">
        <v>857000</v>
      </c>
    </row>
    <row r="400" spans="3:5" ht="12.75">
      <c r="C400" s="6">
        <v>4300</v>
      </c>
      <c r="D400" t="s">
        <v>52</v>
      </c>
      <c r="E400" s="74">
        <v>10000</v>
      </c>
    </row>
    <row r="402" spans="2:5" ht="12.75">
      <c r="B402" s="6">
        <v>85214</v>
      </c>
      <c r="D402" t="s">
        <v>655</v>
      </c>
      <c r="E402" s="88">
        <f>E404</f>
        <v>1739.02</v>
      </c>
    </row>
    <row r="403" ht="12.75">
      <c r="D403" t="s">
        <v>656</v>
      </c>
    </row>
    <row r="404" spans="3:5" ht="12.75">
      <c r="C404" s="6">
        <v>3290</v>
      </c>
      <c r="D404" s="115" t="s">
        <v>658</v>
      </c>
      <c r="E404" s="74">
        <v>1739.02</v>
      </c>
    </row>
    <row r="405" ht="12.75">
      <c r="D405" s="115" t="s">
        <v>657</v>
      </c>
    </row>
    <row r="407" spans="2:5" ht="12.75">
      <c r="B407" s="6">
        <v>85216</v>
      </c>
      <c r="D407" t="s">
        <v>296</v>
      </c>
      <c r="E407" s="88">
        <f>SUM(E408:E408)</f>
        <v>760000</v>
      </c>
    </row>
    <row r="408" spans="3:5" ht="12.75">
      <c r="C408" s="6">
        <v>3110</v>
      </c>
      <c r="D408" t="s">
        <v>60</v>
      </c>
      <c r="E408" s="74">
        <v>760000</v>
      </c>
    </row>
    <row r="409" spans="2:5" ht="12.75">
      <c r="B409" s="6">
        <v>85219</v>
      </c>
      <c r="D409" t="s">
        <v>315</v>
      </c>
      <c r="E409" s="88">
        <f>SUM(E410:E431)</f>
        <v>1956294</v>
      </c>
    </row>
    <row r="410" spans="3:5" ht="12.75">
      <c r="C410" s="6">
        <v>3020</v>
      </c>
      <c r="D410" t="s">
        <v>43</v>
      </c>
      <c r="E410" s="74">
        <v>47106</v>
      </c>
    </row>
    <row r="411" spans="1:5" ht="12.75">
      <c r="A411"/>
      <c r="B411"/>
      <c r="C411" s="6">
        <v>4010</v>
      </c>
      <c r="D411" t="s">
        <v>44</v>
      </c>
      <c r="E411" s="74">
        <v>1343444</v>
      </c>
    </row>
    <row r="412" spans="1:5" ht="12.75">
      <c r="A412"/>
      <c r="B412"/>
      <c r="C412" s="6">
        <v>4040</v>
      </c>
      <c r="D412" t="s">
        <v>45</v>
      </c>
      <c r="E412" s="74">
        <v>92077</v>
      </c>
    </row>
    <row r="413" spans="1:5" ht="12.75">
      <c r="A413"/>
      <c r="B413"/>
      <c r="C413" s="6">
        <v>4110</v>
      </c>
      <c r="D413" t="s">
        <v>46</v>
      </c>
      <c r="E413" s="74">
        <v>229300</v>
      </c>
    </row>
    <row r="414" spans="1:5" ht="12.75">
      <c r="A414"/>
      <c r="B414"/>
      <c r="C414" s="6">
        <v>4120</v>
      </c>
      <c r="D414" t="s">
        <v>496</v>
      </c>
      <c r="E414" s="74">
        <v>22200</v>
      </c>
    </row>
    <row r="415" spans="1:5" ht="12.75">
      <c r="A415"/>
      <c r="B415"/>
      <c r="C415" s="6">
        <v>4140</v>
      </c>
      <c r="D415" t="s">
        <v>353</v>
      </c>
      <c r="E415" s="74">
        <v>100</v>
      </c>
    </row>
    <row r="416" spans="1:5" ht="12.75">
      <c r="A416"/>
      <c r="B416"/>
      <c r="C416" s="6">
        <v>4170</v>
      </c>
      <c r="D416" t="s">
        <v>229</v>
      </c>
      <c r="E416" s="74">
        <v>33000</v>
      </c>
    </row>
    <row r="417" spans="1:5" ht="12.75">
      <c r="A417"/>
      <c r="B417"/>
      <c r="C417" s="6">
        <v>4210</v>
      </c>
      <c r="D417" t="s">
        <v>49</v>
      </c>
      <c r="E417" s="74">
        <v>25000</v>
      </c>
    </row>
    <row r="418" spans="1:5" ht="12.75">
      <c r="A418"/>
      <c r="B418"/>
      <c r="C418" s="6">
        <v>4260</v>
      </c>
      <c r="D418" t="s">
        <v>50</v>
      </c>
      <c r="E418" s="74">
        <v>25000</v>
      </c>
    </row>
    <row r="419" spans="1:5" ht="12.75">
      <c r="A419"/>
      <c r="B419"/>
      <c r="C419" s="6">
        <v>4270</v>
      </c>
      <c r="D419" t="s">
        <v>51</v>
      </c>
      <c r="E419" s="74">
        <v>5000</v>
      </c>
    </row>
    <row r="420" spans="1:5" ht="12.75">
      <c r="A420"/>
      <c r="B420"/>
      <c r="C420" s="6">
        <v>4280</v>
      </c>
      <c r="D420" t="s">
        <v>251</v>
      </c>
      <c r="E420" s="74">
        <v>1560</v>
      </c>
    </row>
    <row r="421" spans="1:5" ht="12.75">
      <c r="A421"/>
      <c r="B421"/>
      <c r="C421" s="6">
        <v>4300</v>
      </c>
      <c r="D421" t="s">
        <v>52</v>
      </c>
      <c r="E421" s="74">
        <v>59432</v>
      </c>
    </row>
    <row r="422" spans="1:5" ht="12.75">
      <c r="A422"/>
      <c r="B422"/>
      <c r="C422" s="6">
        <v>4360</v>
      </c>
      <c r="D422" t="s">
        <v>321</v>
      </c>
      <c r="E422" s="74">
        <v>15674</v>
      </c>
    </row>
    <row r="423" spans="1:5" ht="12.75">
      <c r="A423"/>
      <c r="B423"/>
      <c r="C423" s="6">
        <v>4400</v>
      </c>
      <c r="D423" t="s">
        <v>278</v>
      </c>
      <c r="E423" s="74">
        <v>0</v>
      </c>
    </row>
    <row r="424" spans="1:4" ht="12.75">
      <c r="A424"/>
      <c r="B424"/>
      <c r="D424" t="s">
        <v>266</v>
      </c>
    </row>
    <row r="425" spans="1:5" ht="12.75">
      <c r="A425"/>
      <c r="B425"/>
      <c r="C425" s="6">
        <v>4410</v>
      </c>
      <c r="D425" t="s">
        <v>53</v>
      </c>
      <c r="E425" s="74">
        <v>1000</v>
      </c>
    </row>
    <row r="426" spans="1:5" ht="12.75">
      <c r="A426"/>
      <c r="B426"/>
      <c r="C426" s="6">
        <v>4430</v>
      </c>
      <c r="D426" t="s">
        <v>54</v>
      </c>
      <c r="E426" s="74">
        <v>5264</v>
      </c>
    </row>
    <row r="427" spans="1:5" ht="12.75">
      <c r="A427"/>
      <c r="C427" s="6">
        <v>4440</v>
      </c>
      <c r="D427" t="s">
        <v>55</v>
      </c>
      <c r="E427" s="74">
        <v>42291</v>
      </c>
    </row>
    <row r="428" spans="1:5" ht="12.75">
      <c r="A428"/>
      <c r="C428" s="6">
        <v>4480</v>
      </c>
      <c r="D428" t="s">
        <v>65</v>
      </c>
      <c r="E428" s="74">
        <v>3383</v>
      </c>
    </row>
    <row r="429" spans="1:5" ht="12.75">
      <c r="A429"/>
      <c r="C429" s="6">
        <v>4520</v>
      </c>
      <c r="D429" t="s">
        <v>357</v>
      </c>
      <c r="E429" s="74">
        <v>799</v>
      </c>
    </row>
    <row r="430" spans="1:5" ht="12.75">
      <c r="A430"/>
      <c r="C430" s="6">
        <v>4700</v>
      </c>
      <c r="D430" t="s">
        <v>254</v>
      </c>
      <c r="E430" s="74">
        <v>4664</v>
      </c>
    </row>
    <row r="431" spans="1:4" ht="12.75">
      <c r="A431"/>
      <c r="D431" t="s">
        <v>255</v>
      </c>
    </row>
    <row r="432" ht="12.75">
      <c r="A432"/>
    </row>
    <row r="433" spans="1:5" ht="12.75">
      <c r="A433"/>
      <c r="B433" s="6">
        <v>85219</v>
      </c>
      <c r="D433" t="s">
        <v>558</v>
      </c>
      <c r="E433" s="74">
        <f>SUM(E434:E435)</f>
        <v>15225</v>
      </c>
    </row>
    <row r="434" spans="1:5" ht="12.75">
      <c r="A434"/>
      <c r="C434" s="6">
        <v>3110</v>
      </c>
      <c r="D434" t="s">
        <v>60</v>
      </c>
      <c r="E434" s="74">
        <v>15000</v>
      </c>
    </row>
    <row r="435" spans="1:5" ht="12.75">
      <c r="A435"/>
      <c r="C435" s="6">
        <v>4210</v>
      </c>
      <c r="D435" t="s">
        <v>49</v>
      </c>
      <c r="E435" s="74">
        <v>225</v>
      </c>
    </row>
    <row r="436" ht="12.75">
      <c r="A436"/>
    </row>
    <row r="437" spans="1:5" ht="12.75">
      <c r="A437"/>
      <c r="B437" s="6">
        <v>85228</v>
      </c>
      <c r="D437" t="s">
        <v>169</v>
      </c>
      <c r="E437" s="88">
        <f>SUM(E438:E447)</f>
        <v>1650000</v>
      </c>
    </row>
    <row r="438" spans="1:5" ht="12.75">
      <c r="A438"/>
      <c r="C438" s="6">
        <v>4010</v>
      </c>
      <c r="D438" t="s">
        <v>44</v>
      </c>
      <c r="E438" s="74">
        <v>17000</v>
      </c>
    </row>
    <row r="439" spans="1:5" ht="12.75">
      <c r="A439"/>
      <c r="C439" s="6">
        <v>4110</v>
      </c>
      <c r="D439" t="s">
        <v>46</v>
      </c>
      <c r="E439" s="74">
        <v>229275</v>
      </c>
    </row>
    <row r="440" spans="1:5" ht="12.75">
      <c r="A440"/>
      <c r="C440" s="6">
        <v>4120</v>
      </c>
      <c r="D440" t="s">
        <v>496</v>
      </c>
      <c r="E440" s="74">
        <v>11788</v>
      </c>
    </row>
    <row r="441" spans="1:5" ht="12.75">
      <c r="A441"/>
      <c r="C441" s="6">
        <v>4170</v>
      </c>
      <c r="D441" t="s">
        <v>229</v>
      </c>
      <c r="E441" s="74">
        <v>1380000</v>
      </c>
    </row>
    <row r="442" spans="1:5" ht="12.75">
      <c r="A442"/>
      <c r="C442" s="6">
        <v>4210</v>
      </c>
      <c r="D442" t="s">
        <v>49</v>
      </c>
      <c r="E442" s="74">
        <v>5400</v>
      </c>
    </row>
    <row r="443" spans="1:5" ht="12.75">
      <c r="A443"/>
      <c r="C443" s="6">
        <v>4280</v>
      </c>
      <c r="D443" t="s">
        <v>251</v>
      </c>
      <c r="E443" s="74">
        <v>1600</v>
      </c>
    </row>
    <row r="444" spans="1:5" ht="12.75">
      <c r="A444"/>
      <c r="C444" s="6">
        <v>4300</v>
      </c>
      <c r="D444" t="s">
        <v>52</v>
      </c>
      <c r="E444" s="74">
        <v>1500</v>
      </c>
    </row>
    <row r="445" spans="1:5" ht="12.75">
      <c r="A445"/>
      <c r="C445" s="6">
        <v>4360</v>
      </c>
      <c r="D445" t="s">
        <v>321</v>
      </c>
      <c r="E445" s="74">
        <v>500</v>
      </c>
    </row>
    <row r="446" spans="1:5" ht="12.75">
      <c r="A446"/>
      <c r="C446" s="6">
        <v>4410</v>
      </c>
      <c r="D446" t="s">
        <v>53</v>
      </c>
      <c r="E446" s="74">
        <v>937</v>
      </c>
    </row>
    <row r="447" spans="1:5" ht="12.75">
      <c r="A447"/>
      <c r="C447" s="6">
        <v>4710</v>
      </c>
      <c r="D447" t="s">
        <v>484</v>
      </c>
      <c r="E447" s="74">
        <v>2000</v>
      </c>
    </row>
    <row r="449" spans="1:5" ht="12.75">
      <c r="A449"/>
      <c r="B449" s="6">
        <v>85228</v>
      </c>
      <c r="D449" t="s">
        <v>479</v>
      </c>
      <c r="E449" s="88">
        <f>SUM(E450:E461)</f>
        <v>315000</v>
      </c>
    </row>
    <row r="450" spans="1:5" ht="12.75">
      <c r="A450"/>
      <c r="C450" s="6">
        <v>3020</v>
      </c>
      <c r="D450" t="s">
        <v>43</v>
      </c>
      <c r="E450" s="74">
        <v>1800</v>
      </c>
    </row>
    <row r="451" spans="1:5" ht="12.75">
      <c r="A451"/>
      <c r="C451" s="6">
        <v>4010</v>
      </c>
      <c r="D451" t="s">
        <v>44</v>
      </c>
      <c r="E451" s="74">
        <v>188543</v>
      </c>
    </row>
    <row r="452" spans="1:5" ht="12.75">
      <c r="A452"/>
      <c r="C452" s="6">
        <v>4040</v>
      </c>
      <c r="D452" t="s">
        <v>45</v>
      </c>
      <c r="E452" s="74">
        <v>14000</v>
      </c>
    </row>
    <row r="453" spans="1:5" ht="12.75">
      <c r="A453"/>
      <c r="C453" s="6">
        <v>4110</v>
      </c>
      <c r="D453" t="s">
        <v>46</v>
      </c>
      <c r="E453" s="74">
        <v>35000</v>
      </c>
    </row>
    <row r="454" spans="1:5" ht="12.75">
      <c r="A454"/>
      <c r="C454" s="6">
        <v>4120</v>
      </c>
      <c r="D454" t="s">
        <v>496</v>
      </c>
      <c r="E454" s="74">
        <v>3000</v>
      </c>
    </row>
    <row r="455" spans="1:5" ht="12.75">
      <c r="A455"/>
      <c r="C455" s="6">
        <v>4210</v>
      </c>
      <c r="D455" t="s">
        <v>49</v>
      </c>
      <c r="E455" s="74">
        <v>2870</v>
      </c>
    </row>
    <row r="456" spans="1:5" ht="12.75">
      <c r="A456"/>
      <c r="C456" s="6">
        <v>4280</v>
      </c>
      <c r="D456" t="s">
        <v>251</v>
      </c>
      <c r="E456" s="74">
        <v>100</v>
      </c>
    </row>
    <row r="457" spans="1:5" ht="12.75">
      <c r="A457"/>
      <c r="C457" s="6">
        <v>4300</v>
      </c>
      <c r="D457" t="s">
        <v>52</v>
      </c>
      <c r="E457" s="74">
        <v>60000</v>
      </c>
    </row>
    <row r="458" spans="1:5" ht="12.75">
      <c r="A458"/>
      <c r="C458" s="6">
        <v>4360</v>
      </c>
      <c r="D458" t="s">
        <v>321</v>
      </c>
      <c r="E458" s="74">
        <v>1000</v>
      </c>
    </row>
    <row r="459" spans="1:5" ht="12.75">
      <c r="A459"/>
      <c r="C459" s="6">
        <v>4410</v>
      </c>
      <c r="D459" t="s">
        <v>53</v>
      </c>
      <c r="E459" s="74">
        <v>1203</v>
      </c>
    </row>
    <row r="460" spans="1:5" ht="12.75">
      <c r="A460"/>
      <c r="C460" s="6">
        <v>4440</v>
      </c>
      <c r="D460" t="s">
        <v>55</v>
      </c>
      <c r="E460" s="74">
        <v>7484</v>
      </c>
    </row>
    <row r="461" spans="1:4" ht="12.75">
      <c r="A461"/>
      <c r="C461" s="6">
        <v>4710</v>
      </c>
      <c r="D461" t="s">
        <v>484</v>
      </c>
    </row>
    <row r="463" spans="1:5" ht="12.75">
      <c r="A463"/>
      <c r="B463" s="6">
        <v>85230</v>
      </c>
      <c r="D463" t="s">
        <v>439</v>
      </c>
      <c r="E463" s="88">
        <f>SUM(E464:E464)</f>
        <v>250000</v>
      </c>
    </row>
    <row r="464" spans="1:5" ht="13.5" customHeight="1">
      <c r="A464"/>
      <c r="C464" s="6">
        <v>3110</v>
      </c>
      <c r="D464" t="s">
        <v>60</v>
      </c>
      <c r="E464" s="74">
        <v>250000</v>
      </c>
    </row>
    <row r="465" ht="13.5" customHeight="1">
      <c r="A465"/>
    </row>
    <row r="466" spans="1:5" ht="13.5" customHeight="1">
      <c r="A466"/>
      <c r="B466" s="6">
        <v>85278</v>
      </c>
      <c r="D466" t="s">
        <v>604</v>
      </c>
      <c r="E466" s="88">
        <f>E467</f>
        <v>71525</v>
      </c>
    </row>
    <row r="467" spans="1:5" ht="13.5" customHeight="1">
      <c r="A467"/>
      <c r="C467" s="6">
        <v>3110</v>
      </c>
      <c r="D467" t="s">
        <v>60</v>
      </c>
      <c r="E467" s="74">
        <v>71525</v>
      </c>
    </row>
    <row r="468" ht="13.5" customHeight="1">
      <c r="A468"/>
    </row>
    <row r="469" spans="1:5" ht="13.5" customHeight="1">
      <c r="A469"/>
      <c r="B469" s="6">
        <v>85295</v>
      </c>
      <c r="D469" t="s">
        <v>508</v>
      </c>
      <c r="E469" s="88">
        <f>SUM(E470:E475)</f>
        <v>38500</v>
      </c>
    </row>
    <row r="470" spans="1:5" ht="13.5" customHeight="1">
      <c r="A470"/>
      <c r="C470" s="6">
        <v>4110</v>
      </c>
      <c r="D470" t="s">
        <v>46</v>
      </c>
      <c r="E470" s="74">
        <v>3920</v>
      </c>
    </row>
    <row r="471" spans="1:5" ht="13.5" customHeight="1">
      <c r="A471"/>
      <c r="C471" s="6">
        <v>4170</v>
      </c>
      <c r="D471" t="s">
        <v>229</v>
      </c>
      <c r="E471" s="74">
        <v>22400</v>
      </c>
    </row>
    <row r="472" spans="1:5" ht="13.5" customHeight="1">
      <c r="A472"/>
      <c r="C472" s="6">
        <v>4210</v>
      </c>
      <c r="D472" t="s">
        <v>49</v>
      </c>
      <c r="E472" s="74">
        <v>1800</v>
      </c>
    </row>
    <row r="473" spans="1:5" ht="13.5" customHeight="1">
      <c r="A473"/>
      <c r="C473" s="6">
        <v>4220</v>
      </c>
      <c r="D473" t="s">
        <v>58</v>
      </c>
      <c r="E473" s="74">
        <v>7920</v>
      </c>
    </row>
    <row r="474" spans="1:5" ht="13.5" customHeight="1">
      <c r="A474"/>
      <c r="C474" s="6">
        <v>4260</v>
      </c>
      <c r="D474" t="s">
        <v>50</v>
      </c>
      <c r="E474" s="74">
        <v>1000</v>
      </c>
    </row>
    <row r="475" spans="1:5" ht="13.5" customHeight="1">
      <c r="A475"/>
      <c r="C475" s="6">
        <v>4300</v>
      </c>
      <c r="D475" t="s">
        <v>52</v>
      </c>
      <c r="E475" s="74">
        <v>1460</v>
      </c>
    </row>
    <row r="476" ht="13.5" customHeight="1">
      <c r="A476"/>
    </row>
    <row r="477" spans="1:5" ht="13.5" customHeight="1">
      <c r="A477"/>
      <c r="B477" s="6">
        <v>85295</v>
      </c>
      <c r="D477" t="s">
        <v>578</v>
      </c>
      <c r="E477" s="88">
        <f>SUM(E478:E483)</f>
        <v>30000</v>
      </c>
    </row>
    <row r="478" spans="1:5" ht="13.5" customHeight="1">
      <c r="A478"/>
      <c r="C478" s="6">
        <v>4010</v>
      </c>
      <c r="D478" t="s">
        <v>44</v>
      </c>
      <c r="E478" s="74">
        <v>15000</v>
      </c>
    </row>
    <row r="479" spans="1:5" ht="13.5" customHeight="1">
      <c r="A479"/>
      <c r="C479" s="6">
        <v>4110</v>
      </c>
      <c r="D479" t="s">
        <v>46</v>
      </c>
      <c r="E479" s="74">
        <v>2600</v>
      </c>
    </row>
    <row r="480" spans="1:5" ht="13.5" customHeight="1">
      <c r="A480"/>
      <c r="C480" s="6">
        <v>4120</v>
      </c>
      <c r="D480" t="s">
        <v>496</v>
      </c>
      <c r="E480" s="74">
        <v>400</v>
      </c>
    </row>
    <row r="481" spans="1:5" ht="13.5" customHeight="1">
      <c r="A481"/>
      <c r="C481" s="6">
        <v>4210</v>
      </c>
      <c r="D481" t="s">
        <v>49</v>
      </c>
      <c r="E481" s="74">
        <v>5000</v>
      </c>
    </row>
    <row r="482" spans="1:5" ht="13.5" customHeight="1">
      <c r="A482"/>
      <c r="C482" s="6">
        <v>4300</v>
      </c>
      <c r="D482" t="s">
        <v>52</v>
      </c>
      <c r="E482" s="74">
        <v>5000</v>
      </c>
    </row>
    <row r="483" spans="1:5" ht="13.5" customHeight="1">
      <c r="A483"/>
      <c r="C483" s="6">
        <v>4410</v>
      </c>
      <c r="D483" t="s">
        <v>53</v>
      </c>
      <c r="E483" s="74">
        <v>2000</v>
      </c>
    </row>
    <row r="484" ht="13.5" customHeight="1">
      <c r="A484"/>
    </row>
    <row r="485" spans="1:5" ht="13.5" customHeight="1">
      <c r="A485"/>
      <c r="B485" s="6">
        <v>85295</v>
      </c>
      <c r="D485" t="s">
        <v>593</v>
      </c>
      <c r="E485" s="88">
        <f>SUM(E486:E490)</f>
        <v>0</v>
      </c>
    </row>
    <row r="486" spans="1:5" ht="13.5" customHeight="1">
      <c r="A486"/>
      <c r="C486" s="6">
        <v>3110</v>
      </c>
      <c r="D486" t="s">
        <v>60</v>
      </c>
      <c r="E486" s="74">
        <v>0</v>
      </c>
    </row>
    <row r="487" spans="1:5" ht="13.5" customHeight="1">
      <c r="A487"/>
      <c r="C487" s="6">
        <v>4010</v>
      </c>
      <c r="D487" t="s">
        <v>44</v>
      </c>
      <c r="E487" s="74">
        <v>0</v>
      </c>
    </row>
    <row r="488" spans="1:5" ht="13.5" customHeight="1">
      <c r="A488"/>
      <c r="C488" s="6">
        <v>4110</v>
      </c>
      <c r="D488" t="s">
        <v>46</v>
      </c>
      <c r="E488" s="74">
        <v>0</v>
      </c>
    </row>
    <row r="489" spans="1:5" ht="13.5" customHeight="1">
      <c r="A489"/>
      <c r="C489" s="6">
        <v>4120</v>
      </c>
      <c r="D489" t="s">
        <v>496</v>
      </c>
      <c r="E489" s="74">
        <v>0</v>
      </c>
    </row>
    <row r="490" spans="1:5" ht="13.5" customHeight="1">
      <c r="A490"/>
      <c r="C490" s="6">
        <v>4170</v>
      </c>
      <c r="D490" t="s">
        <v>229</v>
      </c>
      <c r="E490" s="74">
        <v>0</v>
      </c>
    </row>
    <row r="491" ht="13.5" customHeight="1">
      <c r="A491"/>
    </row>
    <row r="492" spans="1:5" ht="13.5" customHeight="1">
      <c r="A492"/>
      <c r="B492" s="6">
        <v>85295</v>
      </c>
      <c r="D492" t="s">
        <v>594</v>
      </c>
      <c r="E492" s="88">
        <f>SUM(E493:E494)</f>
        <v>0</v>
      </c>
    </row>
    <row r="493" spans="1:5" ht="13.5" customHeight="1">
      <c r="A493"/>
      <c r="C493" s="6">
        <v>3110</v>
      </c>
      <c r="D493" t="s">
        <v>60</v>
      </c>
      <c r="E493" s="74">
        <v>0</v>
      </c>
    </row>
    <row r="494" spans="3:5" ht="13.5" customHeight="1">
      <c r="C494" s="6">
        <v>4300</v>
      </c>
      <c r="D494" t="s">
        <v>52</v>
      </c>
      <c r="E494" s="74">
        <v>0</v>
      </c>
    </row>
    <row r="495" ht="13.5" customHeight="1"/>
    <row r="496" spans="1:5" s="56" customFormat="1" ht="13.5" customHeight="1">
      <c r="A496" s="57">
        <v>853</v>
      </c>
      <c r="B496" s="57"/>
      <c r="C496" s="57"/>
      <c r="D496" s="56" t="s">
        <v>449</v>
      </c>
      <c r="E496" s="88">
        <f>E497+E509</f>
        <v>361700</v>
      </c>
    </row>
    <row r="497" spans="2:5" ht="13.5" customHeight="1">
      <c r="B497" s="6">
        <v>85395</v>
      </c>
      <c r="D497" t="s">
        <v>593</v>
      </c>
      <c r="E497" s="88">
        <f>SUM(E499:E507)</f>
        <v>307100</v>
      </c>
    </row>
    <row r="498" spans="3:5" ht="13.5" customHeight="1">
      <c r="C498" s="6">
        <v>3110</v>
      </c>
      <c r="D498" t="s">
        <v>60</v>
      </c>
      <c r="E498" s="74">
        <v>0</v>
      </c>
    </row>
    <row r="499" spans="3:5" ht="13.5" customHeight="1">
      <c r="C499" s="6">
        <v>3290</v>
      </c>
      <c r="D499" s="115" t="s">
        <v>658</v>
      </c>
      <c r="E499" s="74">
        <v>261000</v>
      </c>
    </row>
    <row r="500" ht="13.5" customHeight="1">
      <c r="D500" s="115" t="s">
        <v>657</v>
      </c>
    </row>
    <row r="501" spans="3:5" ht="13.5" customHeight="1">
      <c r="C501" s="6">
        <v>4010</v>
      </c>
      <c r="D501" t="s">
        <v>44</v>
      </c>
      <c r="E501" s="74">
        <v>0</v>
      </c>
    </row>
    <row r="502" spans="3:5" ht="13.5" customHeight="1">
      <c r="C502" s="6">
        <v>4110</v>
      </c>
      <c r="D502" t="s">
        <v>46</v>
      </c>
      <c r="E502" s="74">
        <v>0</v>
      </c>
    </row>
    <row r="503" spans="3:5" ht="13.5" customHeight="1">
      <c r="C503" s="6">
        <v>4120</v>
      </c>
      <c r="D503" t="s">
        <v>496</v>
      </c>
      <c r="E503" s="74">
        <v>0</v>
      </c>
    </row>
    <row r="504" spans="3:5" ht="13.5" customHeight="1">
      <c r="C504" s="6">
        <v>4170</v>
      </c>
      <c r="D504" t="s">
        <v>229</v>
      </c>
      <c r="E504" s="74">
        <v>0</v>
      </c>
    </row>
    <row r="505" spans="3:5" ht="13.5" customHeight="1">
      <c r="C505" s="6">
        <v>4740</v>
      </c>
      <c r="D505" s="115" t="s">
        <v>648</v>
      </c>
      <c r="E505" s="74">
        <v>38760</v>
      </c>
    </row>
    <row r="506" ht="13.5" customHeight="1">
      <c r="D506" s="115" t="s">
        <v>640</v>
      </c>
    </row>
    <row r="507" spans="3:5" ht="13.5" customHeight="1">
      <c r="C507" s="6">
        <v>4850</v>
      </c>
      <c r="D507" s="115" t="s">
        <v>637</v>
      </c>
      <c r="E507" s="74">
        <v>7340</v>
      </c>
    </row>
    <row r="508" ht="13.5" customHeight="1">
      <c r="D508" s="115" t="s">
        <v>638</v>
      </c>
    </row>
    <row r="509" spans="2:5" ht="13.5" customHeight="1">
      <c r="B509" s="6">
        <v>85395</v>
      </c>
      <c r="D509" t="s">
        <v>594</v>
      </c>
      <c r="E509" s="88">
        <f>SUM(E511:E515)</f>
        <v>54600</v>
      </c>
    </row>
    <row r="510" spans="3:5" ht="13.5" customHeight="1">
      <c r="C510" s="6">
        <v>3110</v>
      </c>
      <c r="D510" t="s">
        <v>60</v>
      </c>
      <c r="E510" s="74">
        <v>0</v>
      </c>
    </row>
    <row r="511" spans="3:5" ht="13.5" customHeight="1">
      <c r="C511" s="6">
        <v>3290</v>
      </c>
      <c r="D511" s="115" t="s">
        <v>644</v>
      </c>
      <c r="E511" s="74">
        <v>25100</v>
      </c>
    </row>
    <row r="512" ht="13.5" customHeight="1">
      <c r="D512" s="115" t="s">
        <v>645</v>
      </c>
    </row>
    <row r="513" spans="3:5" ht="13.5" customHeight="1">
      <c r="C513" s="6">
        <v>4300</v>
      </c>
      <c r="D513" t="s">
        <v>52</v>
      </c>
      <c r="E513" s="74">
        <v>0</v>
      </c>
    </row>
    <row r="514" spans="3:5" ht="13.5" customHeight="1">
      <c r="C514" s="6">
        <v>4370</v>
      </c>
      <c r="D514" s="115" t="s">
        <v>643</v>
      </c>
      <c r="E514" s="74">
        <v>29500</v>
      </c>
    </row>
    <row r="515" ht="13.5" customHeight="1"/>
    <row r="516" spans="1:4" ht="12.75">
      <c r="A516" s="7">
        <v>852</v>
      </c>
      <c r="B516" s="7"/>
      <c r="C516" s="7"/>
      <c r="D516" s="5" t="s">
        <v>293</v>
      </c>
    </row>
    <row r="517" spans="2:5" ht="12.75">
      <c r="B517" s="6">
        <v>85213</v>
      </c>
      <c r="D517" t="s">
        <v>139</v>
      </c>
      <c r="E517" s="88">
        <f>SUM(E519:E519)</f>
        <v>66000</v>
      </c>
    </row>
    <row r="518" ht="12.75">
      <c r="D518" t="s">
        <v>217</v>
      </c>
    </row>
    <row r="519" spans="3:5" ht="12.75">
      <c r="C519" s="6">
        <v>4130</v>
      </c>
      <c r="D519" t="s">
        <v>137</v>
      </c>
      <c r="E519" s="74">
        <v>66000</v>
      </c>
    </row>
    <row r="521" spans="1:5" ht="12.75">
      <c r="A521" s="7">
        <v>851</v>
      </c>
      <c r="B521" s="7"/>
      <c r="C521" s="7"/>
      <c r="D521" s="5" t="s">
        <v>28</v>
      </c>
      <c r="E521" s="87">
        <f>E522+E542+E545</f>
        <v>491000</v>
      </c>
    </row>
    <row r="522" spans="2:5" ht="12.75">
      <c r="B522" s="6">
        <v>85154</v>
      </c>
      <c r="D522" t="s">
        <v>29</v>
      </c>
      <c r="E522" s="88">
        <f>SUM(E523:E541)</f>
        <v>484000</v>
      </c>
    </row>
    <row r="523" spans="1:5" ht="12.75">
      <c r="A523"/>
      <c r="B523"/>
      <c r="C523" s="6">
        <v>3020</v>
      </c>
      <c r="D523" t="s">
        <v>43</v>
      </c>
      <c r="E523" s="74">
        <v>1790</v>
      </c>
    </row>
    <row r="524" spans="1:5" ht="12.75">
      <c r="A524"/>
      <c r="B524"/>
      <c r="C524" s="6">
        <v>4010</v>
      </c>
      <c r="D524" t="s">
        <v>44</v>
      </c>
      <c r="E524" s="74">
        <v>275000</v>
      </c>
    </row>
    <row r="525" spans="1:5" ht="12.75">
      <c r="A525"/>
      <c r="B525"/>
      <c r="C525" s="6">
        <v>4040</v>
      </c>
      <c r="D525" t="s">
        <v>45</v>
      </c>
      <c r="E525" s="74">
        <v>18500</v>
      </c>
    </row>
    <row r="526" spans="1:5" ht="12.75">
      <c r="A526"/>
      <c r="B526"/>
      <c r="C526" s="6">
        <v>4110</v>
      </c>
      <c r="D526" t="s">
        <v>46</v>
      </c>
      <c r="E526" s="74">
        <v>47300</v>
      </c>
    </row>
    <row r="527" spans="1:5" ht="12.75">
      <c r="A527"/>
      <c r="B527"/>
      <c r="C527" s="6">
        <v>4120</v>
      </c>
      <c r="D527" t="s">
        <v>496</v>
      </c>
      <c r="E527" s="74">
        <v>6170</v>
      </c>
    </row>
    <row r="528" spans="1:5" ht="12.75">
      <c r="A528"/>
      <c r="B528"/>
      <c r="C528" s="6">
        <v>4170</v>
      </c>
      <c r="D528" t="s">
        <v>229</v>
      </c>
      <c r="E528" s="74">
        <v>8000</v>
      </c>
    </row>
    <row r="529" spans="1:5" ht="12.75">
      <c r="A529"/>
      <c r="B529"/>
      <c r="C529" s="6">
        <v>4210</v>
      </c>
      <c r="D529" t="s">
        <v>49</v>
      </c>
      <c r="E529" s="74">
        <v>13000</v>
      </c>
    </row>
    <row r="530" spans="1:5" ht="12.75">
      <c r="A530"/>
      <c r="B530"/>
      <c r="C530" s="6">
        <v>4260</v>
      </c>
      <c r="D530" t="s">
        <v>50</v>
      </c>
      <c r="E530" s="74">
        <v>17250</v>
      </c>
    </row>
    <row r="531" spans="1:5" ht="12.75">
      <c r="A531"/>
      <c r="B531"/>
      <c r="C531" s="6">
        <v>4270</v>
      </c>
      <c r="D531" t="s">
        <v>51</v>
      </c>
      <c r="E531" s="74">
        <v>2269</v>
      </c>
    </row>
    <row r="532" spans="1:5" ht="12.75">
      <c r="A532"/>
      <c r="B532"/>
      <c r="C532" s="6">
        <v>4280</v>
      </c>
      <c r="D532" t="s">
        <v>251</v>
      </c>
      <c r="E532" s="74">
        <v>100</v>
      </c>
    </row>
    <row r="533" spans="1:5" ht="12.75">
      <c r="A533"/>
      <c r="B533"/>
      <c r="C533" s="6">
        <v>4300</v>
      </c>
      <c r="D533" t="s">
        <v>52</v>
      </c>
      <c r="E533" s="74">
        <v>77871</v>
      </c>
    </row>
    <row r="534" spans="1:5" ht="12.75">
      <c r="A534"/>
      <c r="B534"/>
      <c r="C534" s="6">
        <v>4360</v>
      </c>
      <c r="D534" t="s">
        <v>321</v>
      </c>
      <c r="E534" s="74">
        <v>4600</v>
      </c>
    </row>
    <row r="535" spans="1:5" ht="12.75">
      <c r="A535"/>
      <c r="B535"/>
      <c r="C535" s="6">
        <v>4410</v>
      </c>
      <c r="D535" t="s">
        <v>53</v>
      </c>
      <c r="E535" s="74">
        <v>1000</v>
      </c>
    </row>
    <row r="536" spans="1:5" ht="12.75">
      <c r="A536"/>
      <c r="B536"/>
      <c r="C536" s="6">
        <v>4430</v>
      </c>
      <c r="D536" t="s">
        <v>54</v>
      </c>
      <c r="E536" s="74">
        <v>1150</v>
      </c>
    </row>
    <row r="537" spans="1:5" ht="12.75">
      <c r="A537"/>
      <c r="B537"/>
      <c r="C537" s="6">
        <v>4440</v>
      </c>
      <c r="D537" t="s">
        <v>55</v>
      </c>
      <c r="E537" s="74">
        <v>5821</v>
      </c>
    </row>
    <row r="538" spans="1:5" ht="12.75">
      <c r="A538"/>
      <c r="B538"/>
      <c r="C538" s="6">
        <v>4480</v>
      </c>
      <c r="D538" t="s">
        <v>65</v>
      </c>
      <c r="E538" s="74">
        <v>1000</v>
      </c>
    </row>
    <row r="539" spans="1:5" ht="12.75">
      <c r="A539" s="3"/>
      <c r="B539" s="3"/>
      <c r="C539" s="6">
        <v>4520</v>
      </c>
      <c r="D539" t="s">
        <v>357</v>
      </c>
      <c r="E539" s="74">
        <v>800</v>
      </c>
    </row>
    <row r="540" spans="3:5" ht="12.75">
      <c r="C540" s="6">
        <v>4700</v>
      </c>
      <c r="D540" t="s">
        <v>260</v>
      </c>
      <c r="E540" s="74">
        <v>2379</v>
      </c>
    </row>
    <row r="541" ht="12.75">
      <c r="D541" t="s">
        <v>261</v>
      </c>
    </row>
    <row r="542" spans="2:5" ht="12.75">
      <c r="B542" s="6">
        <v>85153</v>
      </c>
      <c r="D542" t="s">
        <v>245</v>
      </c>
      <c r="E542" s="88">
        <f>SUM(E543:E544)</f>
        <v>3000</v>
      </c>
    </row>
    <row r="543" spans="3:5" ht="12.75">
      <c r="C543" s="6">
        <v>4210</v>
      </c>
      <c r="D543" t="s">
        <v>49</v>
      </c>
      <c r="E543" s="74">
        <v>1000</v>
      </c>
    </row>
    <row r="544" spans="3:5" ht="12.75">
      <c r="C544" s="6">
        <v>4300</v>
      </c>
      <c r="D544" t="s">
        <v>52</v>
      </c>
      <c r="E544" s="74">
        <v>2000</v>
      </c>
    </row>
    <row r="545" spans="2:5" ht="12.75">
      <c r="B545" s="6">
        <v>85195</v>
      </c>
      <c r="D545" t="s">
        <v>572</v>
      </c>
      <c r="E545" s="88">
        <f>SUM(E546:E548)</f>
        <v>4000</v>
      </c>
    </row>
    <row r="546" spans="3:5" ht="12.75">
      <c r="C546" s="6">
        <v>4010</v>
      </c>
      <c r="D546" t="s">
        <v>44</v>
      </c>
      <c r="E546" s="74">
        <v>3300</v>
      </c>
    </row>
    <row r="547" spans="3:5" ht="12.75">
      <c r="C547" s="6">
        <v>4110</v>
      </c>
      <c r="D547" t="s">
        <v>46</v>
      </c>
      <c r="E547" s="74">
        <v>580</v>
      </c>
    </row>
    <row r="548" spans="3:5" ht="12.75">
      <c r="C548" s="6">
        <v>4120</v>
      </c>
      <c r="D548" t="s">
        <v>496</v>
      </c>
      <c r="E548" s="74">
        <v>120</v>
      </c>
    </row>
    <row r="550" spans="1:5" s="56" customFormat="1" ht="12.75">
      <c r="A550" s="57">
        <v>855</v>
      </c>
      <c r="B550" s="57"/>
      <c r="C550" s="57"/>
      <c r="D550" s="56" t="s">
        <v>428</v>
      </c>
      <c r="E550" s="88">
        <f>E551+E564</f>
        <v>451879</v>
      </c>
    </row>
    <row r="551" spans="2:5" ht="12.75">
      <c r="B551" s="52">
        <v>85504</v>
      </c>
      <c r="C551" s="52"/>
      <c r="D551" s="58" t="s">
        <v>356</v>
      </c>
      <c r="E551" s="88">
        <f>SUM(E552:E563)</f>
        <v>213179</v>
      </c>
    </row>
    <row r="552" spans="2:5" ht="12.75">
      <c r="B552" s="52"/>
      <c r="C552" s="6">
        <v>3020</v>
      </c>
      <c r="D552" t="s">
        <v>43</v>
      </c>
      <c r="E552" s="90">
        <v>1500</v>
      </c>
    </row>
    <row r="553" spans="2:5" ht="12.75">
      <c r="B553" s="52"/>
      <c r="C553" s="6">
        <v>4010</v>
      </c>
      <c r="D553" t="s">
        <v>44</v>
      </c>
      <c r="E553" s="90">
        <v>147800</v>
      </c>
    </row>
    <row r="554" spans="2:5" ht="12.75">
      <c r="B554" s="52"/>
      <c r="C554" s="6">
        <v>4040</v>
      </c>
      <c r="D554" t="s">
        <v>45</v>
      </c>
      <c r="E554" s="90">
        <v>12300</v>
      </c>
    </row>
    <row r="555" spans="2:5" ht="12.75">
      <c r="B555" s="52"/>
      <c r="C555" s="6">
        <v>4110</v>
      </c>
      <c r="D555" t="s">
        <v>46</v>
      </c>
      <c r="E555" s="90">
        <v>27330</v>
      </c>
    </row>
    <row r="556" spans="2:5" ht="12.75">
      <c r="B556" s="52"/>
      <c r="C556" s="6">
        <v>4120</v>
      </c>
      <c r="D556" t="s">
        <v>496</v>
      </c>
      <c r="E556" s="90">
        <v>3820</v>
      </c>
    </row>
    <row r="557" spans="2:5" ht="12.75">
      <c r="B557" s="52"/>
      <c r="C557" s="6">
        <v>4210</v>
      </c>
      <c r="D557" t="s">
        <v>49</v>
      </c>
      <c r="E557" s="90">
        <v>1060</v>
      </c>
    </row>
    <row r="558" spans="1:5" ht="12.75">
      <c r="A558"/>
      <c r="B558" s="52"/>
      <c r="C558" s="6">
        <v>4260</v>
      </c>
      <c r="D558" t="s">
        <v>50</v>
      </c>
      <c r="E558" s="90">
        <v>2330</v>
      </c>
    </row>
    <row r="559" spans="1:5" ht="12.75">
      <c r="A559"/>
      <c r="B559" s="52"/>
      <c r="C559" s="6">
        <v>4300</v>
      </c>
      <c r="D559" t="s">
        <v>52</v>
      </c>
      <c r="E559" s="90">
        <v>5350</v>
      </c>
    </row>
    <row r="560" spans="1:5" ht="12.75">
      <c r="A560"/>
      <c r="B560" s="52"/>
      <c r="C560" s="6">
        <v>4360</v>
      </c>
      <c r="D560" t="s">
        <v>321</v>
      </c>
      <c r="E560" s="90">
        <v>2700</v>
      </c>
    </row>
    <row r="561" spans="1:5" ht="12.75">
      <c r="A561"/>
      <c r="B561" s="52"/>
      <c r="C561" s="6">
        <v>4410</v>
      </c>
      <c r="D561" t="s">
        <v>53</v>
      </c>
      <c r="E561" s="90">
        <v>4000</v>
      </c>
    </row>
    <row r="562" spans="1:5" ht="12.75">
      <c r="A562"/>
      <c r="B562" s="52"/>
      <c r="C562" s="6">
        <v>4440</v>
      </c>
      <c r="D562" t="s">
        <v>55</v>
      </c>
      <c r="E562" s="90">
        <v>4989</v>
      </c>
    </row>
    <row r="563" spans="1:5" ht="12.75">
      <c r="A563"/>
      <c r="B563" s="52"/>
      <c r="C563" s="6">
        <v>4700</v>
      </c>
      <c r="D563" t="s">
        <v>254</v>
      </c>
      <c r="E563" s="90">
        <v>0</v>
      </c>
    </row>
    <row r="564" spans="1:5" ht="12.75">
      <c r="A564"/>
      <c r="B564" s="33" t="s">
        <v>438</v>
      </c>
      <c r="C564" s="61"/>
      <c r="D564" s="70" t="s">
        <v>355</v>
      </c>
      <c r="E564" s="97">
        <f>E565</f>
        <v>238700</v>
      </c>
    </row>
    <row r="565" spans="1:5" ht="12.75">
      <c r="A565"/>
      <c r="B565" s="60"/>
      <c r="C565" s="61">
        <v>4330</v>
      </c>
      <c r="D565" s="47" t="s">
        <v>366</v>
      </c>
      <c r="E565" s="98">
        <v>238700</v>
      </c>
    </row>
    <row r="566" spans="1:5" ht="12.75">
      <c r="A566"/>
      <c r="B566" s="60"/>
      <c r="C566" s="61"/>
      <c r="D566" s="47" t="s">
        <v>227</v>
      </c>
      <c r="E566" s="98"/>
    </row>
    <row r="578" ht="14.25" customHeight="1"/>
    <row r="579" ht="12.75">
      <c r="E579" s="74" t="s">
        <v>27</v>
      </c>
    </row>
    <row r="580" spans="4:5" ht="12.75">
      <c r="D580" s="7" t="s">
        <v>521</v>
      </c>
      <c r="E580" s="74" t="s">
        <v>683</v>
      </c>
    </row>
    <row r="581" spans="4:5" ht="12.75">
      <c r="D581" s="7" t="s">
        <v>3</v>
      </c>
      <c r="E581" s="74" t="s">
        <v>172</v>
      </c>
    </row>
    <row r="582" ht="12.75">
      <c r="E582" s="75" t="s">
        <v>684</v>
      </c>
    </row>
    <row r="583" spans="1:5" ht="12.75">
      <c r="A583" s="1" t="s">
        <v>0</v>
      </c>
      <c r="B583" s="1" t="s">
        <v>5</v>
      </c>
      <c r="C583" s="1" t="s">
        <v>6</v>
      </c>
      <c r="D583" s="1" t="s">
        <v>7</v>
      </c>
      <c r="E583" s="77" t="s">
        <v>8</v>
      </c>
    </row>
    <row r="584" spans="1:5" ht="12.75">
      <c r="A584" s="7">
        <v>926</v>
      </c>
      <c r="B584" s="7"/>
      <c r="C584" s="7"/>
      <c r="D584" s="5" t="s">
        <v>337</v>
      </c>
      <c r="E584" s="87">
        <f>E589+E585</f>
        <v>4541696</v>
      </c>
    </row>
    <row r="585" spans="1:5" s="71" customFormat="1" ht="12.75">
      <c r="A585" s="72"/>
      <c r="B585" s="57">
        <v>92601</v>
      </c>
      <c r="C585" s="57"/>
      <c r="D585" s="56" t="s">
        <v>288</v>
      </c>
      <c r="E585" s="88">
        <f>SUM(E586:E587)</f>
        <v>1040000</v>
      </c>
    </row>
    <row r="586" spans="1:5" ht="12.75">
      <c r="A586" s="7"/>
      <c r="B586" s="7"/>
      <c r="C586" s="72">
        <v>6050</v>
      </c>
      <c r="D586" s="12" t="s">
        <v>250</v>
      </c>
      <c r="E586" s="107">
        <v>357050.22</v>
      </c>
    </row>
    <row r="587" spans="1:5" ht="12.75">
      <c r="A587" s="7"/>
      <c r="B587" s="7"/>
      <c r="C587" s="72">
        <v>6100</v>
      </c>
      <c r="D587" s="12" t="s">
        <v>669</v>
      </c>
      <c r="E587" s="107">
        <v>682949.78</v>
      </c>
    </row>
    <row r="588" spans="1:5" s="71" customFormat="1" ht="12.75">
      <c r="A588" s="72"/>
      <c r="B588" s="72"/>
      <c r="C588" s="72"/>
      <c r="D588" t="s">
        <v>670</v>
      </c>
      <c r="E588" s="107"/>
    </row>
    <row r="589" spans="1:5" ht="12.75">
      <c r="A589"/>
      <c r="B589" s="57">
        <v>92604</v>
      </c>
      <c r="C589" s="57"/>
      <c r="D589" s="56" t="s">
        <v>64</v>
      </c>
      <c r="E589" s="88">
        <f>SUM(E590:E611)</f>
        <v>3501696</v>
      </c>
    </row>
    <row r="590" spans="1:5" ht="12.75">
      <c r="A590"/>
      <c r="C590" s="6">
        <v>3020</v>
      </c>
      <c r="D590" t="s">
        <v>43</v>
      </c>
      <c r="E590" s="74">
        <v>14000</v>
      </c>
    </row>
    <row r="591" spans="1:5" ht="12.75">
      <c r="A591"/>
      <c r="C591" s="6">
        <v>4010</v>
      </c>
      <c r="D591" t="s">
        <v>44</v>
      </c>
      <c r="E591" s="74">
        <v>1555200</v>
      </c>
    </row>
    <row r="592" spans="1:5" ht="12.75">
      <c r="A592"/>
      <c r="C592" s="6">
        <v>4040</v>
      </c>
      <c r="D592" t="s">
        <v>45</v>
      </c>
      <c r="E592" s="74">
        <v>105600</v>
      </c>
    </row>
    <row r="593" spans="1:5" ht="12.75">
      <c r="A593"/>
      <c r="C593" s="6">
        <v>4110</v>
      </c>
      <c r="D593" t="s">
        <v>46</v>
      </c>
      <c r="E593" s="74">
        <v>272800</v>
      </c>
    </row>
    <row r="594" spans="1:5" ht="12.75">
      <c r="A594"/>
      <c r="C594" s="6">
        <v>4120</v>
      </c>
      <c r="D594" t="s">
        <v>496</v>
      </c>
      <c r="E594" s="74">
        <v>30000</v>
      </c>
    </row>
    <row r="595" spans="1:5" ht="12.75">
      <c r="A595"/>
      <c r="C595" s="6">
        <v>4170</v>
      </c>
      <c r="D595" t="s">
        <v>229</v>
      </c>
      <c r="E595" s="74">
        <v>5000</v>
      </c>
    </row>
    <row r="596" spans="1:5" ht="12.75">
      <c r="A596"/>
      <c r="C596" s="6">
        <v>4190</v>
      </c>
      <c r="D596" t="s">
        <v>412</v>
      </c>
      <c r="E596" s="74">
        <v>1000</v>
      </c>
    </row>
    <row r="597" spans="1:5" ht="12.75">
      <c r="A597"/>
      <c r="B597"/>
      <c r="C597" s="6">
        <v>4210</v>
      </c>
      <c r="D597" t="s">
        <v>49</v>
      </c>
      <c r="E597" s="74">
        <v>161500</v>
      </c>
    </row>
    <row r="598" spans="1:5" ht="12.75">
      <c r="A598"/>
      <c r="B598"/>
      <c r="C598" s="6">
        <v>4260</v>
      </c>
      <c r="D598" t="s">
        <v>50</v>
      </c>
      <c r="E598" s="74">
        <v>973000</v>
      </c>
    </row>
    <row r="599" spans="1:5" ht="12.75">
      <c r="A599"/>
      <c r="B599"/>
      <c r="C599" s="6">
        <v>4270</v>
      </c>
      <c r="D599" t="s">
        <v>51</v>
      </c>
      <c r="E599" s="74">
        <v>65000</v>
      </c>
    </row>
    <row r="600" spans="1:5" ht="12.75">
      <c r="A600"/>
      <c r="B600"/>
      <c r="C600" s="6">
        <v>4280</v>
      </c>
      <c r="D600" t="s">
        <v>251</v>
      </c>
      <c r="E600" s="74">
        <v>3000</v>
      </c>
    </row>
    <row r="601" spans="1:5" ht="12.75">
      <c r="A601"/>
      <c r="B601"/>
      <c r="C601" s="6">
        <v>4300</v>
      </c>
      <c r="D601" t="s">
        <v>52</v>
      </c>
      <c r="E601" s="74">
        <v>136800</v>
      </c>
    </row>
    <row r="602" spans="1:5" ht="12.75">
      <c r="A602"/>
      <c r="B602"/>
      <c r="C602" s="6">
        <v>4360</v>
      </c>
      <c r="D602" t="s">
        <v>321</v>
      </c>
      <c r="E602" s="74">
        <v>5700</v>
      </c>
    </row>
    <row r="603" spans="1:5" ht="12.75">
      <c r="A603"/>
      <c r="B603"/>
      <c r="C603" s="6">
        <v>4410</v>
      </c>
      <c r="D603" t="s">
        <v>53</v>
      </c>
      <c r="E603" s="74">
        <v>3100</v>
      </c>
    </row>
    <row r="604" spans="1:5" ht="12.75">
      <c r="A604"/>
      <c r="B604"/>
      <c r="C604" s="6">
        <v>4430</v>
      </c>
      <c r="D604" t="s">
        <v>54</v>
      </c>
      <c r="E604" s="74">
        <v>22900</v>
      </c>
    </row>
    <row r="605" spans="1:5" ht="12.75">
      <c r="A605"/>
      <c r="B605"/>
      <c r="C605" s="6">
        <v>4440</v>
      </c>
      <c r="D605" t="s">
        <v>55</v>
      </c>
      <c r="E605" s="74">
        <v>52844</v>
      </c>
    </row>
    <row r="606" spans="1:5" ht="12.75">
      <c r="A606"/>
      <c r="B606"/>
      <c r="C606" s="6">
        <v>4480</v>
      </c>
      <c r="D606" t="s">
        <v>65</v>
      </c>
      <c r="E606" s="74">
        <v>78982</v>
      </c>
    </row>
    <row r="607" spans="1:5" ht="12.75">
      <c r="A607"/>
      <c r="B607"/>
      <c r="C607" s="6">
        <v>4520</v>
      </c>
      <c r="D607" t="s">
        <v>440</v>
      </c>
      <c r="E607" s="74">
        <v>3270</v>
      </c>
    </row>
    <row r="608" spans="1:4" ht="12.75">
      <c r="A608"/>
      <c r="B608"/>
      <c r="D608" t="s">
        <v>247</v>
      </c>
    </row>
    <row r="609" spans="1:5" ht="12.75">
      <c r="A609"/>
      <c r="B609"/>
      <c r="C609" s="6">
        <v>4530</v>
      </c>
      <c r="D609" t="s">
        <v>408</v>
      </c>
      <c r="E609" s="74">
        <v>8000</v>
      </c>
    </row>
    <row r="610" spans="1:5" ht="12.75">
      <c r="A610"/>
      <c r="B610"/>
      <c r="C610" s="6">
        <v>4700</v>
      </c>
      <c r="D610" t="s">
        <v>254</v>
      </c>
      <c r="E610" s="74">
        <v>2000</v>
      </c>
    </row>
    <row r="611" spans="1:5" ht="12.75">
      <c r="A611"/>
      <c r="B611"/>
      <c r="C611" s="6">
        <v>4710</v>
      </c>
      <c r="D611" t="s">
        <v>484</v>
      </c>
      <c r="E611" s="74">
        <v>2000</v>
      </c>
    </row>
    <row r="620" spans="1:5" ht="12.75">
      <c r="A620"/>
      <c r="B620"/>
      <c r="E620" s="74" t="s">
        <v>26</v>
      </c>
    </row>
    <row r="621" spans="4:5" ht="12.75">
      <c r="D621" s="7" t="s">
        <v>521</v>
      </c>
      <c r="E621" s="74" t="s">
        <v>683</v>
      </c>
    </row>
    <row r="622" spans="4:5" ht="12.75">
      <c r="D622" s="6" t="s">
        <v>15</v>
      </c>
      <c r="E622" s="74" t="s">
        <v>172</v>
      </c>
    </row>
    <row r="623" ht="12.75">
      <c r="E623" s="75" t="s">
        <v>684</v>
      </c>
    </row>
    <row r="624" spans="1:5" ht="12.75">
      <c r="A624" s="1" t="s">
        <v>0</v>
      </c>
      <c r="B624" s="1" t="s">
        <v>5</v>
      </c>
      <c r="C624" s="1" t="s">
        <v>6</v>
      </c>
      <c r="D624" s="1" t="s">
        <v>7</v>
      </c>
      <c r="E624" s="77" t="s">
        <v>8</v>
      </c>
    </row>
    <row r="625" spans="1:5" ht="12.75">
      <c r="A625" s="7">
        <v>855</v>
      </c>
      <c r="B625" s="7"/>
      <c r="C625" s="7"/>
      <c r="D625" s="5" t="s">
        <v>428</v>
      </c>
      <c r="E625" s="87">
        <f>SUM(E626)</f>
        <v>803868</v>
      </c>
    </row>
    <row r="626" spans="2:5" ht="12.75">
      <c r="B626" s="53" t="s">
        <v>494</v>
      </c>
      <c r="C626" s="57"/>
      <c r="D626" s="56" t="s">
        <v>495</v>
      </c>
      <c r="E626" s="88">
        <f>SUM(E627:E649)</f>
        <v>803868</v>
      </c>
    </row>
    <row r="627" spans="3:5" ht="12.75">
      <c r="C627" s="6">
        <v>3020</v>
      </c>
      <c r="D627" t="s">
        <v>43</v>
      </c>
      <c r="E627" s="74">
        <v>2100</v>
      </c>
    </row>
    <row r="628" spans="3:5" ht="12.75">
      <c r="C628" s="6">
        <v>4010</v>
      </c>
      <c r="D628" t="s">
        <v>44</v>
      </c>
      <c r="E628" s="74">
        <v>512200</v>
      </c>
    </row>
    <row r="629" spans="1:5" ht="12.75">
      <c r="A629"/>
      <c r="B629"/>
      <c r="C629" s="6">
        <v>4040</v>
      </c>
      <c r="D629" t="s">
        <v>45</v>
      </c>
      <c r="E629" s="74">
        <v>31549</v>
      </c>
    </row>
    <row r="630" spans="1:5" ht="12.75">
      <c r="A630"/>
      <c r="B630"/>
      <c r="C630" s="6">
        <v>4110</v>
      </c>
      <c r="D630" t="s">
        <v>46</v>
      </c>
      <c r="E630" s="74">
        <v>95800</v>
      </c>
    </row>
    <row r="631" spans="1:5" ht="12.75">
      <c r="A631"/>
      <c r="B631"/>
      <c r="C631" s="6">
        <v>4120</v>
      </c>
      <c r="D631" t="s">
        <v>496</v>
      </c>
      <c r="E631" s="74">
        <v>13800</v>
      </c>
    </row>
    <row r="632" spans="1:5" ht="12.75">
      <c r="A632"/>
      <c r="B632"/>
      <c r="C632" s="6">
        <v>4170</v>
      </c>
      <c r="D632" t="s">
        <v>229</v>
      </c>
      <c r="E632" s="74">
        <v>7500</v>
      </c>
    </row>
    <row r="633" spans="1:5" ht="12.75">
      <c r="A633"/>
      <c r="B633"/>
      <c r="C633" s="6">
        <v>4210</v>
      </c>
      <c r="D633" t="s">
        <v>49</v>
      </c>
      <c r="E633" s="74">
        <v>15000</v>
      </c>
    </row>
    <row r="634" spans="1:5" ht="12.75">
      <c r="A634"/>
      <c r="B634"/>
      <c r="C634" s="6">
        <v>4220</v>
      </c>
      <c r="D634" t="s">
        <v>58</v>
      </c>
      <c r="E634" s="74">
        <v>36000</v>
      </c>
    </row>
    <row r="635" spans="1:5" ht="12.75">
      <c r="A635"/>
      <c r="B635"/>
      <c r="C635" s="6">
        <v>4240</v>
      </c>
      <c r="D635" t="s">
        <v>401</v>
      </c>
      <c r="E635" s="74">
        <v>4500</v>
      </c>
    </row>
    <row r="636" spans="1:5" ht="12.75">
      <c r="A636"/>
      <c r="B636"/>
      <c r="C636" s="6">
        <v>4260</v>
      </c>
      <c r="D636" t="s">
        <v>50</v>
      </c>
      <c r="E636" s="74">
        <v>37500</v>
      </c>
    </row>
    <row r="637" spans="1:5" ht="12.75">
      <c r="A637"/>
      <c r="B637"/>
      <c r="C637" s="6">
        <v>4270</v>
      </c>
      <c r="D637" t="s">
        <v>51</v>
      </c>
      <c r="E637" s="74">
        <v>2500</v>
      </c>
    </row>
    <row r="638" spans="1:5" ht="12.75">
      <c r="A638"/>
      <c r="B638"/>
      <c r="C638" s="6">
        <v>4280</v>
      </c>
      <c r="D638" t="s">
        <v>251</v>
      </c>
      <c r="E638" s="74">
        <v>1000</v>
      </c>
    </row>
    <row r="639" spans="1:5" ht="12.75">
      <c r="A639"/>
      <c r="B639"/>
      <c r="C639" s="6">
        <v>4300</v>
      </c>
      <c r="D639" t="s">
        <v>52</v>
      </c>
      <c r="E639" s="74">
        <v>15500</v>
      </c>
    </row>
    <row r="640" spans="1:5" ht="12.75">
      <c r="A640"/>
      <c r="B640"/>
      <c r="C640" s="6">
        <v>4360</v>
      </c>
      <c r="D640" t="s">
        <v>321</v>
      </c>
      <c r="E640" s="74">
        <v>1200</v>
      </c>
    </row>
    <row r="641" spans="1:5" ht="12.75">
      <c r="A641"/>
      <c r="B641"/>
      <c r="C641" s="6">
        <v>4410</v>
      </c>
      <c r="D641" t="s">
        <v>53</v>
      </c>
      <c r="E641" s="74">
        <v>300</v>
      </c>
    </row>
    <row r="642" spans="1:5" ht="12.75">
      <c r="A642"/>
      <c r="B642"/>
      <c r="C642" s="6">
        <v>4430</v>
      </c>
      <c r="D642" t="s">
        <v>54</v>
      </c>
      <c r="E642" s="74">
        <v>1500</v>
      </c>
    </row>
    <row r="643" spans="1:5" ht="12.75">
      <c r="A643"/>
      <c r="B643"/>
      <c r="C643" s="6">
        <v>4440</v>
      </c>
      <c r="D643" t="s">
        <v>55</v>
      </c>
      <c r="E643" s="74">
        <v>24113</v>
      </c>
    </row>
    <row r="644" spans="1:5" ht="12.75">
      <c r="A644"/>
      <c r="B644"/>
      <c r="C644" s="6">
        <v>4520</v>
      </c>
      <c r="D644" t="s">
        <v>440</v>
      </c>
      <c r="E644" s="74">
        <v>506</v>
      </c>
    </row>
    <row r="645" spans="1:4" ht="12.75">
      <c r="A645"/>
      <c r="B645"/>
      <c r="D645" t="s">
        <v>247</v>
      </c>
    </row>
    <row r="646" spans="1:5" ht="12.75">
      <c r="A646"/>
      <c r="B646"/>
      <c r="C646" s="6">
        <v>4610</v>
      </c>
      <c r="D646" t="s">
        <v>477</v>
      </c>
      <c r="E646" s="74">
        <v>300</v>
      </c>
    </row>
    <row r="647" spans="1:5" ht="12.75">
      <c r="A647"/>
      <c r="B647"/>
      <c r="C647" s="6">
        <v>4700</v>
      </c>
      <c r="D647" t="s">
        <v>252</v>
      </c>
      <c r="E647" s="74">
        <v>500</v>
      </c>
    </row>
    <row r="648" ht="12.75">
      <c r="D648" t="s">
        <v>253</v>
      </c>
    </row>
    <row r="649" spans="3:5" ht="12.75">
      <c r="C649" s="6">
        <v>4710</v>
      </c>
      <c r="D649" t="s">
        <v>484</v>
      </c>
      <c r="E649" s="74">
        <v>500</v>
      </c>
    </row>
    <row r="653" spans="1:5" ht="12.75">
      <c r="A653" s="57"/>
      <c r="B653" s="53"/>
      <c r="C653" s="54"/>
      <c r="D653" s="55"/>
      <c r="E653" s="114"/>
    </row>
    <row r="654" spans="2:5" ht="12.75">
      <c r="B654" s="33"/>
      <c r="C654" s="61"/>
      <c r="D654" s="47"/>
      <c r="E654" s="106"/>
    </row>
    <row r="655" spans="2:5" ht="12.75">
      <c r="B655" s="60"/>
      <c r="E655" s="106"/>
    </row>
    <row r="663" ht="12.75">
      <c r="E663" s="74" t="s">
        <v>262</v>
      </c>
    </row>
    <row r="664" spans="4:5" ht="12.75">
      <c r="D664" s="7" t="s">
        <v>523</v>
      </c>
      <c r="E664" s="74" t="s">
        <v>683</v>
      </c>
    </row>
    <row r="665" spans="4:5" ht="12.75">
      <c r="D665" s="6" t="s">
        <v>16</v>
      </c>
      <c r="E665" s="74" t="s">
        <v>172</v>
      </c>
    </row>
    <row r="666" ht="12.75">
      <c r="E666" s="75" t="s">
        <v>684</v>
      </c>
    </row>
    <row r="667" spans="1:5" ht="12.75">
      <c r="A667" s="1" t="s">
        <v>0</v>
      </c>
      <c r="B667" s="1" t="s">
        <v>5</v>
      </c>
      <c r="C667" s="1" t="s">
        <v>6</v>
      </c>
      <c r="D667" s="1" t="s">
        <v>7</v>
      </c>
      <c r="E667" s="77" t="s">
        <v>8</v>
      </c>
    </row>
    <row r="668" spans="1:5" s="5" customFormat="1" ht="12.75">
      <c r="A668" s="7">
        <v>801</v>
      </c>
      <c r="B668" s="7"/>
      <c r="C668" s="7"/>
      <c r="D668" s="5" t="s">
        <v>12</v>
      </c>
      <c r="E668" s="87">
        <f>E669+E705+E696+E711</f>
        <v>2180994.68</v>
      </c>
    </row>
    <row r="669" spans="1:5" s="56" customFormat="1" ht="12.75">
      <c r="A669" s="57"/>
      <c r="B669" s="57">
        <v>80104</v>
      </c>
      <c r="C669" s="57"/>
      <c r="D669" s="56" t="s">
        <v>170</v>
      </c>
      <c r="E669" s="88">
        <f>SUM(E670:E694)</f>
        <v>2121004</v>
      </c>
    </row>
    <row r="670" spans="3:5" ht="12.75">
      <c r="C670" s="6">
        <v>3020</v>
      </c>
      <c r="D670" t="s">
        <v>43</v>
      </c>
      <c r="E670" s="74">
        <v>37344</v>
      </c>
    </row>
    <row r="671" spans="3:5" ht="12.75">
      <c r="C671" s="6">
        <v>3050</v>
      </c>
      <c r="D671" t="s">
        <v>265</v>
      </c>
      <c r="E671" s="74">
        <v>1440</v>
      </c>
    </row>
    <row r="672" spans="1:5" ht="12.75">
      <c r="A672"/>
      <c r="B672"/>
      <c r="C672" s="6">
        <v>4010</v>
      </c>
      <c r="D672" t="s">
        <v>44</v>
      </c>
      <c r="E672" s="74">
        <v>565260</v>
      </c>
    </row>
    <row r="673" spans="1:5" ht="12.75">
      <c r="A673"/>
      <c r="B673"/>
      <c r="C673" s="6">
        <v>4040</v>
      </c>
      <c r="D673" t="s">
        <v>45</v>
      </c>
      <c r="E673" s="74">
        <v>46541</v>
      </c>
    </row>
    <row r="674" spans="1:5" ht="12.75">
      <c r="A674"/>
      <c r="B674"/>
      <c r="C674" s="6">
        <v>4110</v>
      </c>
      <c r="D674" t="s">
        <v>46</v>
      </c>
      <c r="E674" s="74">
        <v>246784</v>
      </c>
    </row>
    <row r="675" spans="1:5" ht="12.75">
      <c r="A675"/>
      <c r="B675"/>
      <c r="C675" s="6">
        <v>4120</v>
      </c>
      <c r="D675" t="s">
        <v>496</v>
      </c>
      <c r="E675" s="74">
        <v>27010</v>
      </c>
    </row>
    <row r="676" spans="1:5" ht="12.75">
      <c r="A676"/>
      <c r="B676"/>
      <c r="C676" s="6">
        <v>4140</v>
      </c>
      <c r="D676" t="s">
        <v>47</v>
      </c>
      <c r="E676" s="74">
        <v>10600</v>
      </c>
    </row>
    <row r="677" spans="1:4" ht="12.75">
      <c r="A677"/>
      <c r="B677"/>
      <c r="D677" t="s">
        <v>48</v>
      </c>
    </row>
    <row r="678" spans="1:5" ht="12.75">
      <c r="A678"/>
      <c r="B678"/>
      <c r="C678" s="6">
        <v>4170</v>
      </c>
      <c r="D678" t="s">
        <v>229</v>
      </c>
      <c r="E678" s="74">
        <v>7500</v>
      </c>
    </row>
    <row r="679" spans="1:5" ht="12.75">
      <c r="A679"/>
      <c r="B679"/>
      <c r="C679" s="6">
        <v>4210</v>
      </c>
      <c r="D679" t="s">
        <v>49</v>
      </c>
      <c r="E679" s="74">
        <v>10440</v>
      </c>
    </row>
    <row r="680" spans="1:5" ht="12.75">
      <c r="A680"/>
      <c r="B680"/>
      <c r="C680" s="6">
        <v>4240</v>
      </c>
      <c r="D680" t="s">
        <v>401</v>
      </c>
      <c r="E680" s="74">
        <v>5750</v>
      </c>
    </row>
    <row r="681" spans="1:5" ht="12.75">
      <c r="A681"/>
      <c r="B681"/>
      <c r="C681" s="6">
        <v>4260</v>
      </c>
      <c r="D681" t="s">
        <v>50</v>
      </c>
      <c r="E681" s="74">
        <v>72000</v>
      </c>
    </row>
    <row r="682" spans="1:5" ht="12.75">
      <c r="A682"/>
      <c r="B682"/>
      <c r="C682" s="6">
        <v>4270</v>
      </c>
      <c r="D682" t="s">
        <v>51</v>
      </c>
      <c r="E682" s="74">
        <v>30000</v>
      </c>
    </row>
    <row r="683" spans="1:5" ht="12.75">
      <c r="A683"/>
      <c r="B683"/>
      <c r="C683" s="6">
        <v>4280</v>
      </c>
      <c r="D683" t="s">
        <v>251</v>
      </c>
      <c r="E683" s="74">
        <v>2500</v>
      </c>
    </row>
    <row r="684" spans="1:5" ht="12.75">
      <c r="A684"/>
      <c r="B684"/>
      <c r="C684" s="6">
        <v>4300</v>
      </c>
      <c r="D684" t="s">
        <v>52</v>
      </c>
      <c r="E684" s="74">
        <v>11050</v>
      </c>
    </row>
    <row r="685" spans="1:5" ht="12.75">
      <c r="A685"/>
      <c r="B685"/>
      <c r="C685" s="6">
        <v>4360</v>
      </c>
      <c r="D685" t="s">
        <v>321</v>
      </c>
      <c r="E685" s="74">
        <v>3000</v>
      </c>
    </row>
    <row r="686" spans="1:5" ht="12.75">
      <c r="A686"/>
      <c r="B686"/>
      <c r="C686" s="6">
        <v>4410</v>
      </c>
      <c r="D686" t="s">
        <v>53</v>
      </c>
      <c r="E686" s="74">
        <v>850</v>
      </c>
    </row>
    <row r="687" spans="1:5" ht="12.75">
      <c r="A687"/>
      <c r="B687"/>
      <c r="C687" s="6">
        <v>4430</v>
      </c>
      <c r="D687" t="s">
        <v>54</v>
      </c>
      <c r="E687" s="74">
        <v>1560</v>
      </c>
    </row>
    <row r="688" spans="1:5" ht="12.75">
      <c r="A688" s="3"/>
      <c r="B688" s="3"/>
      <c r="C688" s="6">
        <v>4440</v>
      </c>
      <c r="D688" t="s">
        <v>55</v>
      </c>
      <c r="E688" s="85">
        <v>80654</v>
      </c>
    </row>
    <row r="689" spans="1:5" ht="12.75">
      <c r="A689" s="3"/>
      <c r="B689" s="3"/>
      <c r="C689" s="6">
        <v>4700</v>
      </c>
      <c r="D689" t="s">
        <v>260</v>
      </c>
      <c r="E689" s="85">
        <v>2700</v>
      </c>
    </row>
    <row r="690" spans="1:5" ht="12.75">
      <c r="A690" s="3"/>
      <c r="B690" s="3"/>
      <c r="D690" t="s">
        <v>261</v>
      </c>
      <c r="E690" s="85"/>
    </row>
    <row r="691" spans="1:5" ht="12.75">
      <c r="A691" s="3"/>
      <c r="B691" s="3"/>
      <c r="C691" s="6">
        <v>4710</v>
      </c>
      <c r="D691" t="s">
        <v>484</v>
      </c>
      <c r="E691" s="85">
        <v>2500</v>
      </c>
    </row>
    <row r="692" spans="1:5" ht="12.75">
      <c r="A692" s="3"/>
      <c r="B692" s="3"/>
      <c r="C692" s="6">
        <v>4790</v>
      </c>
      <c r="D692" t="s">
        <v>526</v>
      </c>
      <c r="E692" s="85">
        <v>848501</v>
      </c>
    </row>
    <row r="693" spans="1:5" ht="12.75">
      <c r="A693" s="3"/>
      <c r="B693" s="3"/>
      <c r="C693" s="6">
        <v>4800</v>
      </c>
      <c r="D693" t="s">
        <v>527</v>
      </c>
      <c r="E693" s="85">
        <v>67020</v>
      </c>
    </row>
    <row r="694" spans="1:5" ht="12.75">
      <c r="A694" s="3"/>
      <c r="B694" s="3"/>
      <c r="C694" s="6">
        <v>6050</v>
      </c>
      <c r="D694" t="s">
        <v>250</v>
      </c>
      <c r="E694" s="85">
        <v>40000</v>
      </c>
    </row>
    <row r="695" spans="1:5" ht="12.75">
      <c r="A695" s="3"/>
      <c r="B695" s="3"/>
      <c r="E695" s="85"/>
    </row>
    <row r="696" spans="1:5" ht="12.75">
      <c r="A696" s="3"/>
      <c r="B696" s="7">
        <v>80104</v>
      </c>
      <c r="C696" s="7"/>
      <c r="D696" s="5" t="s">
        <v>600</v>
      </c>
      <c r="E696" s="114">
        <f>SUM(E698:E703)</f>
        <v>27075.68</v>
      </c>
    </row>
    <row r="697" spans="1:5" ht="12.75">
      <c r="A697" s="3"/>
      <c r="B697" s="7"/>
      <c r="C697" s="7"/>
      <c r="D697" s="139" t="s">
        <v>598</v>
      </c>
      <c r="E697" s="85"/>
    </row>
    <row r="698" spans="1:5" ht="12.75">
      <c r="A698" s="3"/>
      <c r="B698" s="7"/>
      <c r="C698" s="6">
        <v>4110</v>
      </c>
      <c r="D698" t="s">
        <v>46</v>
      </c>
      <c r="E698" s="85">
        <v>0</v>
      </c>
    </row>
    <row r="699" spans="1:5" ht="12.75">
      <c r="A699" s="3"/>
      <c r="B699" s="7"/>
      <c r="C699" s="6">
        <v>4120</v>
      </c>
      <c r="D699" t="s">
        <v>496</v>
      </c>
      <c r="E699" s="85">
        <v>0</v>
      </c>
    </row>
    <row r="700" spans="1:5" ht="12.75">
      <c r="A700" s="3"/>
      <c r="B700" s="7"/>
      <c r="C700" s="6">
        <v>4750</v>
      </c>
      <c r="D700" s="115" t="s">
        <v>639</v>
      </c>
      <c r="E700" s="85">
        <v>22688.03</v>
      </c>
    </row>
    <row r="701" spans="1:5" ht="12.75">
      <c r="A701" s="3"/>
      <c r="B701" s="7"/>
      <c r="D701" s="115" t="s">
        <v>640</v>
      </c>
      <c r="E701" s="85"/>
    </row>
    <row r="702" spans="1:5" ht="12.75">
      <c r="A702" s="3"/>
      <c r="B702" s="7"/>
      <c r="C702" s="6">
        <v>4790</v>
      </c>
      <c r="D702" t="s">
        <v>526</v>
      </c>
      <c r="E702" s="85">
        <v>0</v>
      </c>
    </row>
    <row r="703" spans="1:5" ht="12.75">
      <c r="A703" s="3"/>
      <c r="B703" s="7"/>
      <c r="C703" s="6">
        <v>4850</v>
      </c>
      <c r="D703" s="115" t="s">
        <v>637</v>
      </c>
      <c r="E703" s="85">
        <v>4387.65</v>
      </c>
    </row>
    <row r="704" spans="1:5" ht="12.75">
      <c r="A704" s="3"/>
      <c r="B704" s="3"/>
      <c r="D704" s="115" t="s">
        <v>638</v>
      </c>
      <c r="E704" s="85"/>
    </row>
    <row r="705" spans="1:5" s="56" customFormat="1" ht="12.75">
      <c r="A705" s="57"/>
      <c r="B705" s="57">
        <v>80146</v>
      </c>
      <c r="C705" s="57"/>
      <c r="D705" s="56" t="s">
        <v>166</v>
      </c>
      <c r="E705" s="88">
        <f>SUM(E706:E709)</f>
        <v>6292</v>
      </c>
    </row>
    <row r="706" spans="1:5" ht="12.75">
      <c r="A706" s="7"/>
      <c r="B706" s="7"/>
      <c r="C706" s="6">
        <v>4210</v>
      </c>
      <c r="D706" t="s">
        <v>49</v>
      </c>
      <c r="E706" s="90">
        <v>800</v>
      </c>
    </row>
    <row r="707" spans="1:5" ht="12.75">
      <c r="A707" s="7"/>
      <c r="B707" s="7"/>
      <c r="C707" s="6">
        <v>4410</v>
      </c>
      <c r="D707" t="s">
        <v>53</v>
      </c>
      <c r="E707" s="90">
        <v>0</v>
      </c>
    </row>
    <row r="708" spans="3:5" ht="12.75">
      <c r="C708" s="6">
        <v>4700</v>
      </c>
      <c r="D708" t="s">
        <v>260</v>
      </c>
      <c r="E708" s="74">
        <v>5492</v>
      </c>
    </row>
    <row r="709" ht="12.75">
      <c r="D709" t="s">
        <v>261</v>
      </c>
    </row>
    <row r="711" spans="2:5" ht="15.75">
      <c r="B711" s="124" t="s">
        <v>389</v>
      </c>
      <c r="C711" s="125"/>
      <c r="D711" s="118" t="s">
        <v>402</v>
      </c>
      <c r="E711" s="88">
        <f>SUM(E714:E717)</f>
        <v>26623</v>
      </c>
    </row>
    <row r="712" spans="2:4" ht="15.75">
      <c r="B712" s="126"/>
      <c r="C712" s="125"/>
      <c r="D712" s="118" t="s">
        <v>480</v>
      </c>
    </row>
    <row r="713" spans="2:4" ht="15.75">
      <c r="B713" s="126"/>
      <c r="C713" s="125"/>
      <c r="D713" s="118" t="s">
        <v>404</v>
      </c>
    </row>
    <row r="714" spans="3:5" ht="12.75">
      <c r="C714" s="6">
        <v>4110</v>
      </c>
      <c r="D714" t="s">
        <v>46</v>
      </c>
      <c r="E714" s="74">
        <v>3558</v>
      </c>
    </row>
    <row r="715" spans="3:5" ht="12.75">
      <c r="C715" s="6">
        <v>4120</v>
      </c>
      <c r="D715" t="s">
        <v>496</v>
      </c>
      <c r="E715" s="74">
        <v>515</v>
      </c>
    </row>
    <row r="716" spans="3:5" ht="12.75">
      <c r="C716" s="6">
        <v>4240</v>
      </c>
      <c r="D716" t="s">
        <v>401</v>
      </c>
      <c r="E716" s="74">
        <v>2000</v>
      </c>
    </row>
    <row r="717" spans="3:5" ht="12.75">
      <c r="C717" s="6">
        <v>4790</v>
      </c>
      <c r="D717" t="s">
        <v>526</v>
      </c>
      <c r="E717" s="74">
        <v>20550</v>
      </c>
    </row>
    <row r="724" spans="1:5" ht="12.75">
      <c r="A724" s="3"/>
      <c r="B724" s="3"/>
      <c r="E724" s="85"/>
    </row>
    <row r="725" ht="12.75">
      <c r="E725" s="74" t="s">
        <v>232</v>
      </c>
    </row>
    <row r="726" spans="4:5" ht="12.75">
      <c r="D726" s="7" t="s">
        <v>524</v>
      </c>
      <c r="E726" s="74" t="s">
        <v>683</v>
      </c>
    </row>
    <row r="727" spans="4:5" ht="12.75">
      <c r="D727" s="6" t="s">
        <v>17</v>
      </c>
      <c r="E727" s="74" t="s">
        <v>172</v>
      </c>
    </row>
    <row r="728" ht="12.75">
      <c r="E728" s="75" t="s">
        <v>684</v>
      </c>
    </row>
    <row r="729" spans="1:5" ht="12.75">
      <c r="A729" s="1" t="s">
        <v>0</v>
      </c>
      <c r="B729" s="1" t="s">
        <v>5</v>
      </c>
      <c r="C729" s="1" t="s">
        <v>6</v>
      </c>
      <c r="D729" s="1" t="s">
        <v>7</v>
      </c>
      <c r="E729" s="77" t="s">
        <v>8</v>
      </c>
    </row>
    <row r="730" spans="1:5" s="5" customFormat="1" ht="12.75">
      <c r="A730" s="7">
        <v>801</v>
      </c>
      <c r="B730" s="7"/>
      <c r="C730" s="7"/>
      <c r="D730" s="5" t="s">
        <v>12</v>
      </c>
      <c r="E730" s="87">
        <f>SUM(E731+E764+E770+E754)</f>
        <v>1947522.15</v>
      </c>
    </row>
    <row r="731" spans="1:5" s="56" customFormat="1" ht="12.75">
      <c r="A731" s="57"/>
      <c r="B731" s="57">
        <v>80104</v>
      </c>
      <c r="C731" s="57"/>
      <c r="D731" s="56" t="s">
        <v>170</v>
      </c>
      <c r="E731" s="88">
        <f>SUM(E732:E752)</f>
        <v>1796670</v>
      </c>
    </row>
    <row r="732" spans="3:5" ht="12.75">
      <c r="C732" s="6">
        <v>3020</v>
      </c>
      <c r="D732" t="s">
        <v>43</v>
      </c>
      <c r="E732" s="74">
        <v>10000</v>
      </c>
    </row>
    <row r="733" spans="3:5" ht="12.75">
      <c r="C733" s="6">
        <v>4010</v>
      </c>
      <c r="D733" t="s">
        <v>44</v>
      </c>
      <c r="E733" s="74">
        <v>495878</v>
      </c>
    </row>
    <row r="734" spans="3:5" ht="12.75">
      <c r="C734" s="6">
        <v>4040</v>
      </c>
      <c r="D734" t="s">
        <v>45</v>
      </c>
      <c r="E734" s="74">
        <v>35900</v>
      </c>
    </row>
    <row r="735" spans="3:5" ht="12.75">
      <c r="C735" s="6">
        <v>4110</v>
      </c>
      <c r="D735" t="s">
        <v>46</v>
      </c>
      <c r="E735" s="74">
        <v>205373</v>
      </c>
    </row>
    <row r="736" spans="3:5" ht="12.75">
      <c r="C736" s="6">
        <v>4120</v>
      </c>
      <c r="D736" t="s">
        <v>496</v>
      </c>
      <c r="E736" s="74">
        <v>20065</v>
      </c>
    </row>
    <row r="737" spans="3:5" ht="12.75">
      <c r="C737" s="6">
        <v>4170</v>
      </c>
      <c r="D737" t="s">
        <v>229</v>
      </c>
      <c r="E737" s="74">
        <v>7500</v>
      </c>
    </row>
    <row r="738" spans="3:5" ht="12.75">
      <c r="C738" s="6">
        <v>4210</v>
      </c>
      <c r="D738" t="s">
        <v>49</v>
      </c>
      <c r="E738" s="74">
        <v>9500</v>
      </c>
    </row>
    <row r="739" spans="3:5" ht="12.75">
      <c r="C739" s="6">
        <v>4240</v>
      </c>
      <c r="D739" t="s">
        <v>401</v>
      </c>
      <c r="E739" s="74">
        <v>6650</v>
      </c>
    </row>
    <row r="740" spans="3:5" ht="12.75">
      <c r="C740" s="6">
        <v>4260</v>
      </c>
      <c r="D740" t="s">
        <v>50</v>
      </c>
      <c r="E740" s="74">
        <v>63000</v>
      </c>
    </row>
    <row r="741" spans="3:5" ht="12.75">
      <c r="C741" s="6">
        <v>4270</v>
      </c>
      <c r="D741" t="s">
        <v>51</v>
      </c>
      <c r="E741" s="74">
        <v>20000</v>
      </c>
    </row>
    <row r="742" spans="3:5" ht="12.75">
      <c r="C742" s="6">
        <v>4280</v>
      </c>
      <c r="D742" t="s">
        <v>251</v>
      </c>
      <c r="E742" s="74">
        <v>2000</v>
      </c>
    </row>
    <row r="743" spans="3:5" ht="12.75">
      <c r="C743" s="6">
        <v>4300</v>
      </c>
      <c r="D743" t="s">
        <v>52</v>
      </c>
      <c r="E743" s="74">
        <v>10470</v>
      </c>
    </row>
    <row r="744" spans="3:5" ht="12.75">
      <c r="C744" s="6">
        <v>4360</v>
      </c>
      <c r="D744" t="s">
        <v>321</v>
      </c>
      <c r="E744" s="74">
        <v>3000</v>
      </c>
    </row>
    <row r="745" spans="3:5" ht="12.75">
      <c r="C745" s="6">
        <v>4410</v>
      </c>
      <c r="D745" t="s">
        <v>53</v>
      </c>
      <c r="E745" s="74">
        <v>850</v>
      </c>
    </row>
    <row r="746" spans="3:5" ht="12.75">
      <c r="C746" s="6">
        <v>4430</v>
      </c>
      <c r="D746" t="s">
        <v>54</v>
      </c>
      <c r="E746" s="74">
        <v>1380</v>
      </c>
    </row>
    <row r="747" spans="1:5" ht="12.75">
      <c r="A747" s="3"/>
      <c r="B747" s="3"/>
      <c r="C747" s="6">
        <v>4440</v>
      </c>
      <c r="D747" t="s">
        <v>55</v>
      </c>
      <c r="E747" s="85">
        <v>63168</v>
      </c>
    </row>
    <row r="748" spans="1:5" ht="12.75">
      <c r="A748" s="3"/>
      <c r="B748" s="3"/>
      <c r="C748" s="6">
        <v>4700</v>
      </c>
      <c r="D748" t="s">
        <v>260</v>
      </c>
      <c r="E748" s="85">
        <v>2100</v>
      </c>
    </row>
    <row r="749" spans="1:5" ht="12.75">
      <c r="A749" s="3"/>
      <c r="B749" s="3"/>
      <c r="D749" t="s">
        <v>261</v>
      </c>
      <c r="E749" s="85"/>
    </row>
    <row r="750" spans="1:5" ht="12.75">
      <c r="A750" s="3"/>
      <c r="B750" s="3"/>
      <c r="C750" s="6">
        <v>4710</v>
      </c>
      <c r="D750" t="s">
        <v>484</v>
      </c>
      <c r="E750" s="85">
        <v>1000</v>
      </c>
    </row>
    <row r="751" spans="1:5" ht="12.75">
      <c r="A751" s="3"/>
      <c r="B751" s="3"/>
      <c r="C751" s="6">
        <v>4790</v>
      </c>
      <c r="D751" t="s">
        <v>526</v>
      </c>
      <c r="E751" s="85">
        <v>778420</v>
      </c>
    </row>
    <row r="752" spans="1:5" ht="12.75">
      <c r="A752" s="3"/>
      <c r="B752" s="3"/>
      <c r="C752" s="6">
        <v>4800</v>
      </c>
      <c r="D752" t="s">
        <v>527</v>
      </c>
      <c r="E752" s="85">
        <v>60416</v>
      </c>
    </row>
    <row r="753" spans="1:5" ht="12.75">
      <c r="A753" s="3"/>
      <c r="B753" s="3"/>
      <c r="E753" s="85"/>
    </row>
    <row r="754" spans="1:5" ht="12.75">
      <c r="A754" s="3"/>
      <c r="B754" s="7">
        <v>80104</v>
      </c>
      <c r="C754" s="7"/>
      <c r="D754" s="5" t="s">
        <v>600</v>
      </c>
      <c r="E754" s="114">
        <f>SUM(E756:E761)</f>
        <v>16982.149999999998</v>
      </c>
    </row>
    <row r="755" spans="1:5" ht="12.75">
      <c r="A755" s="3"/>
      <c r="B755" s="7"/>
      <c r="C755" s="7"/>
      <c r="D755" s="139" t="s">
        <v>598</v>
      </c>
      <c r="E755" s="85"/>
    </row>
    <row r="756" spans="1:5" ht="12.75">
      <c r="A756" s="3"/>
      <c r="B756" s="7"/>
      <c r="C756" s="6">
        <v>4110</v>
      </c>
      <c r="D756" t="s">
        <v>46</v>
      </c>
      <c r="E756" s="85">
        <v>0</v>
      </c>
    </row>
    <row r="757" spans="1:5" ht="12.75">
      <c r="A757" s="3"/>
      <c r="B757" s="7"/>
      <c r="C757" s="6">
        <v>4120</v>
      </c>
      <c r="D757" t="s">
        <v>496</v>
      </c>
      <c r="E757" s="85">
        <v>0</v>
      </c>
    </row>
    <row r="758" spans="1:5" ht="12.75">
      <c r="A758" s="3"/>
      <c r="B758" s="7"/>
      <c r="C758" s="6">
        <v>4750</v>
      </c>
      <c r="D758" s="115" t="s">
        <v>639</v>
      </c>
      <c r="E758" s="85">
        <v>14355.55</v>
      </c>
    </row>
    <row r="759" spans="1:5" ht="12.75">
      <c r="A759" s="3"/>
      <c r="B759" s="7"/>
      <c r="D759" s="115" t="s">
        <v>640</v>
      </c>
      <c r="E759" s="85"/>
    </row>
    <row r="760" spans="1:5" ht="12.75">
      <c r="A760" s="3"/>
      <c r="B760" s="7"/>
      <c r="C760" s="6">
        <v>4790</v>
      </c>
      <c r="D760" t="s">
        <v>526</v>
      </c>
      <c r="E760" s="85">
        <v>0</v>
      </c>
    </row>
    <row r="761" spans="1:5" ht="12.75">
      <c r="A761" s="3"/>
      <c r="B761" s="7"/>
      <c r="C761" s="6">
        <v>4850</v>
      </c>
      <c r="D761" s="115" t="s">
        <v>637</v>
      </c>
      <c r="E761" s="85">
        <v>2626.6</v>
      </c>
    </row>
    <row r="762" spans="1:5" ht="12.75">
      <c r="A762" s="3"/>
      <c r="B762" s="7"/>
      <c r="D762" s="115" t="s">
        <v>638</v>
      </c>
      <c r="E762" s="85"/>
    </row>
    <row r="763" spans="1:5" ht="12.75">
      <c r="A763" s="3"/>
      <c r="B763" s="3"/>
      <c r="E763" s="85"/>
    </row>
    <row r="764" spans="1:5" s="56" customFormat="1" ht="12.75">
      <c r="A764" s="57"/>
      <c r="B764" s="57">
        <v>80146</v>
      </c>
      <c r="C764" s="57"/>
      <c r="D764" s="56" t="s">
        <v>166</v>
      </c>
      <c r="E764" s="88">
        <f>SUM(E765:E769)</f>
        <v>5955</v>
      </c>
    </row>
    <row r="765" spans="1:5" ht="12.75">
      <c r="A765" s="7"/>
      <c r="B765" s="9"/>
      <c r="C765" s="6">
        <v>4210</v>
      </c>
      <c r="D765" t="s">
        <v>49</v>
      </c>
      <c r="E765" s="89">
        <v>1848</v>
      </c>
    </row>
    <row r="766" spans="1:5" ht="12.75">
      <c r="A766" s="7"/>
      <c r="B766" s="9"/>
      <c r="C766" s="6">
        <v>4300</v>
      </c>
      <c r="D766" t="s">
        <v>52</v>
      </c>
      <c r="E766" s="89">
        <v>909</v>
      </c>
    </row>
    <row r="767" spans="3:5" ht="12.75">
      <c r="C767" s="6">
        <v>4410</v>
      </c>
      <c r="D767" t="s">
        <v>53</v>
      </c>
      <c r="E767" s="74">
        <v>70</v>
      </c>
    </row>
    <row r="768" spans="3:5" ht="12.75">
      <c r="C768" s="6">
        <v>4700</v>
      </c>
      <c r="D768" t="s">
        <v>260</v>
      </c>
      <c r="E768" s="74">
        <v>3128</v>
      </c>
    </row>
    <row r="769" ht="12.75">
      <c r="D769" t="s">
        <v>261</v>
      </c>
    </row>
    <row r="770" spans="1:5" s="56" customFormat="1" ht="15.75">
      <c r="A770" s="57"/>
      <c r="B770" s="124" t="s">
        <v>389</v>
      </c>
      <c r="C770" s="125"/>
      <c r="D770" s="118" t="s">
        <v>402</v>
      </c>
      <c r="E770" s="88">
        <f>SUM(E773:E781)</f>
        <v>127915</v>
      </c>
    </row>
    <row r="771" spans="1:5" s="56" customFormat="1" ht="15.75">
      <c r="A771" s="57"/>
      <c r="B771" s="126"/>
      <c r="C771" s="125"/>
      <c r="D771" s="118" t="s">
        <v>480</v>
      </c>
      <c r="E771" s="88"/>
    </row>
    <row r="772" spans="1:5" s="56" customFormat="1" ht="15.75">
      <c r="A772" s="57"/>
      <c r="B772" s="126"/>
      <c r="C772" s="125"/>
      <c r="D772" s="118" t="s">
        <v>404</v>
      </c>
      <c r="E772" s="88"/>
    </row>
    <row r="773" spans="2:5" ht="15">
      <c r="B773" s="116"/>
      <c r="C773" s="6">
        <v>3020</v>
      </c>
      <c r="D773" t="s">
        <v>43</v>
      </c>
      <c r="E773" s="74">
        <v>288</v>
      </c>
    </row>
    <row r="774" spans="3:5" ht="12.75">
      <c r="C774" s="6">
        <v>4110</v>
      </c>
      <c r="D774" t="s">
        <v>46</v>
      </c>
      <c r="E774" s="74">
        <v>17350</v>
      </c>
    </row>
    <row r="775" spans="3:5" ht="12.75">
      <c r="C775" s="6">
        <v>4120</v>
      </c>
      <c r="D775" t="s">
        <v>496</v>
      </c>
      <c r="E775" s="74">
        <v>2486</v>
      </c>
    </row>
    <row r="776" spans="3:5" ht="12.75">
      <c r="C776" s="6">
        <v>4210</v>
      </c>
      <c r="D776" t="s">
        <v>49</v>
      </c>
      <c r="E776" s="74">
        <v>2000</v>
      </c>
    </row>
    <row r="777" spans="3:5" ht="12.75">
      <c r="C777" s="6">
        <v>4240</v>
      </c>
      <c r="D777" t="s">
        <v>531</v>
      </c>
      <c r="E777" s="74">
        <v>1000</v>
      </c>
    </row>
    <row r="778" spans="3:5" ht="12.75">
      <c r="C778" s="6">
        <v>4440</v>
      </c>
      <c r="D778" t="s">
        <v>533</v>
      </c>
      <c r="E778" s="74">
        <v>3350</v>
      </c>
    </row>
    <row r="779" spans="3:5" ht="12.75">
      <c r="C779" s="6">
        <v>4710</v>
      </c>
      <c r="D779" t="s">
        <v>484</v>
      </c>
      <c r="E779" s="74">
        <v>300</v>
      </c>
    </row>
    <row r="780" spans="3:5" ht="12.75">
      <c r="C780" s="6">
        <v>4790</v>
      </c>
      <c r="D780" t="s">
        <v>534</v>
      </c>
      <c r="E780" s="74">
        <v>95585</v>
      </c>
    </row>
    <row r="781" spans="3:5" ht="12.75">
      <c r="C781" s="6">
        <v>4800</v>
      </c>
      <c r="D781" t="s">
        <v>529</v>
      </c>
      <c r="E781" s="74">
        <v>5556</v>
      </c>
    </row>
    <row r="783" spans="1:5" ht="12.75">
      <c r="A783" s="3"/>
      <c r="B783" s="3"/>
      <c r="C783" s="3"/>
      <c r="D783" s="15"/>
      <c r="E783" s="76"/>
    </row>
    <row r="784" spans="1:5" ht="12.75">
      <c r="A784" s="21"/>
      <c r="B784" s="21"/>
      <c r="C784" s="21"/>
      <c r="D784" s="22"/>
      <c r="E784" s="108"/>
    </row>
    <row r="785" ht="12.75">
      <c r="E785" s="74" t="s">
        <v>20</v>
      </c>
    </row>
    <row r="786" spans="4:5" ht="12.75">
      <c r="D786" s="7" t="s">
        <v>523</v>
      </c>
      <c r="E786" s="74" t="s">
        <v>683</v>
      </c>
    </row>
    <row r="787" spans="4:5" ht="12.75">
      <c r="D787" s="6" t="s">
        <v>18</v>
      </c>
      <c r="E787" s="74" t="s">
        <v>172</v>
      </c>
    </row>
    <row r="788" ht="12.75">
      <c r="E788" s="75" t="s">
        <v>684</v>
      </c>
    </row>
    <row r="789" spans="1:5" ht="12.75">
      <c r="A789" s="1" t="s">
        <v>0</v>
      </c>
      <c r="B789" s="1" t="s">
        <v>5</v>
      </c>
      <c r="C789" s="1" t="s">
        <v>6</v>
      </c>
      <c r="D789" s="1" t="s">
        <v>7</v>
      </c>
      <c r="E789" s="77" t="s">
        <v>8</v>
      </c>
    </row>
    <row r="790" spans="1:5" s="5" customFormat="1" ht="12.75">
      <c r="A790" s="7">
        <v>801</v>
      </c>
      <c r="B790" s="7"/>
      <c r="C790" s="7"/>
      <c r="D790" s="5" t="s">
        <v>12</v>
      </c>
      <c r="E790" s="87">
        <f>E791+E824+E830+E814</f>
        <v>2515466</v>
      </c>
    </row>
    <row r="791" spans="1:5" s="56" customFormat="1" ht="12.75">
      <c r="A791" s="57"/>
      <c r="B791" s="57">
        <v>80104</v>
      </c>
      <c r="C791" s="57"/>
      <c r="D791" s="56" t="s">
        <v>170</v>
      </c>
      <c r="E791" s="88">
        <f>SUM(E792:E812)</f>
        <v>2374167</v>
      </c>
    </row>
    <row r="792" spans="3:5" ht="12.75">
      <c r="C792" s="6">
        <v>3020</v>
      </c>
      <c r="D792" t="s">
        <v>43</v>
      </c>
      <c r="E792" s="74">
        <v>11300</v>
      </c>
    </row>
    <row r="793" spans="3:5" ht="12.75">
      <c r="C793" s="6">
        <v>4010</v>
      </c>
      <c r="D793" t="s">
        <v>44</v>
      </c>
      <c r="E793" s="74">
        <v>674281</v>
      </c>
    </row>
    <row r="794" spans="3:5" ht="12.75">
      <c r="C794" s="6">
        <v>4040</v>
      </c>
      <c r="D794" t="s">
        <v>45</v>
      </c>
      <c r="E794" s="74">
        <v>50437</v>
      </c>
    </row>
    <row r="795" spans="3:5" ht="12.75">
      <c r="C795" s="6">
        <v>4110</v>
      </c>
      <c r="D795" t="s">
        <v>46</v>
      </c>
      <c r="E795" s="74">
        <v>270504</v>
      </c>
    </row>
    <row r="796" spans="3:5" ht="12.75">
      <c r="C796" s="6">
        <v>4120</v>
      </c>
      <c r="D796" t="s">
        <v>496</v>
      </c>
      <c r="E796" s="74">
        <v>33530</v>
      </c>
    </row>
    <row r="797" spans="3:5" ht="12.75">
      <c r="C797" s="6">
        <v>4170</v>
      </c>
      <c r="D797" t="s">
        <v>229</v>
      </c>
      <c r="E797" s="74">
        <v>6300</v>
      </c>
    </row>
    <row r="798" spans="3:5" ht="12.75">
      <c r="C798" s="6">
        <v>4210</v>
      </c>
      <c r="D798" t="s">
        <v>49</v>
      </c>
      <c r="E798" s="74">
        <v>10000</v>
      </c>
    </row>
    <row r="799" spans="3:5" ht="12.75">
      <c r="C799" s="6">
        <v>4240</v>
      </c>
      <c r="D799" t="s">
        <v>401</v>
      </c>
      <c r="E799" s="74">
        <v>5250</v>
      </c>
    </row>
    <row r="800" spans="3:5" ht="12.75">
      <c r="C800" s="6">
        <v>4260</v>
      </c>
      <c r="D800" t="s">
        <v>50</v>
      </c>
      <c r="E800" s="74">
        <v>82000</v>
      </c>
    </row>
    <row r="801" spans="3:5" ht="12.75">
      <c r="C801" s="6">
        <v>4270</v>
      </c>
      <c r="D801" t="s">
        <v>51</v>
      </c>
      <c r="E801" s="74">
        <v>8700</v>
      </c>
    </row>
    <row r="802" spans="3:5" ht="12.75">
      <c r="C802" s="6">
        <v>4280</v>
      </c>
      <c r="D802" t="s">
        <v>251</v>
      </c>
      <c r="E802" s="74">
        <v>2000</v>
      </c>
    </row>
    <row r="803" spans="3:5" ht="12.75">
      <c r="C803" s="6">
        <v>4300</v>
      </c>
      <c r="D803" t="s">
        <v>52</v>
      </c>
      <c r="E803" s="74">
        <v>17037</v>
      </c>
    </row>
    <row r="804" spans="3:5" ht="12.75">
      <c r="C804" s="6">
        <v>4360</v>
      </c>
      <c r="D804" t="s">
        <v>321</v>
      </c>
      <c r="E804" s="74">
        <v>1920</v>
      </c>
    </row>
    <row r="805" spans="3:5" ht="12.75">
      <c r="C805" s="6">
        <v>4410</v>
      </c>
      <c r="D805" t="s">
        <v>53</v>
      </c>
      <c r="E805" s="74">
        <v>850</v>
      </c>
    </row>
    <row r="806" spans="3:5" ht="12.75">
      <c r="C806" s="6">
        <v>4430</v>
      </c>
      <c r="D806" t="s">
        <v>54</v>
      </c>
      <c r="E806" s="74">
        <v>2409</v>
      </c>
    </row>
    <row r="807" spans="1:5" ht="12.75">
      <c r="A807" s="3"/>
      <c r="B807" s="3"/>
      <c r="C807" s="6">
        <v>4440</v>
      </c>
      <c r="D807" t="s">
        <v>55</v>
      </c>
      <c r="E807" s="85">
        <v>75818</v>
      </c>
    </row>
    <row r="808" spans="1:5" ht="12.75">
      <c r="A808" s="3"/>
      <c r="B808" s="3"/>
      <c r="C808" s="6">
        <v>4700</v>
      </c>
      <c r="D808" t="s">
        <v>260</v>
      </c>
      <c r="E808" s="136">
        <v>700</v>
      </c>
    </row>
    <row r="809" spans="1:5" ht="12.75">
      <c r="A809" s="3"/>
      <c r="B809" s="3"/>
      <c r="D809" t="s">
        <v>261</v>
      </c>
      <c r="E809" s="136"/>
    </row>
    <row r="810" spans="1:5" ht="12.75">
      <c r="A810" s="3"/>
      <c r="B810" s="3"/>
      <c r="C810" s="6">
        <v>4710</v>
      </c>
      <c r="D810" t="s">
        <v>484</v>
      </c>
      <c r="E810" s="85">
        <v>0</v>
      </c>
    </row>
    <row r="811" spans="1:5" ht="12.75">
      <c r="A811" s="3"/>
      <c r="B811" s="3"/>
      <c r="C811" s="6">
        <v>4790</v>
      </c>
      <c r="D811" t="s">
        <v>528</v>
      </c>
      <c r="E811" s="85">
        <v>1039562</v>
      </c>
    </row>
    <row r="812" spans="1:5" ht="12.75">
      <c r="A812" s="3"/>
      <c r="B812" s="3"/>
      <c r="C812" s="6">
        <v>4800</v>
      </c>
      <c r="D812" t="s">
        <v>529</v>
      </c>
      <c r="E812" s="85">
        <v>81569</v>
      </c>
    </row>
    <row r="813" spans="1:5" ht="12.75">
      <c r="A813" s="3"/>
      <c r="B813" s="3"/>
      <c r="E813" s="85"/>
    </row>
    <row r="814" spans="1:5" ht="12.75">
      <c r="A814" s="3"/>
      <c r="B814" s="7">
        <v>80104</v>
      </c>
      <c r="C814" s="7"/>
      <c r="D814" s="5" t="s">
        <v>600</v>
      </c>
      <c r="E814" s="114">
        <f>SUM(E816:E821)</f>
        <v>23381</v>
      </c>
    </row>
    <row r="815" spans="1:5" ht="12.75">
      <c r="A815" s="3"/>
      <c r="B815" s="7"/>
      <c r="C815" s="7"/>
      <c r="D815" s="139" t="s">
        <v>598</v>
      </c>
      <c r="E815" s="85"/>
    </row>
    <row r="816" spans="1:5" ht="12.75">
      <c r="A816" s="3"/>
      <c r="B816" s="7"/>
      <c r="C816" s="6">
        <v>4110</v>
      </c>
      <c r="D816" t="s">
        <v>46</v>
      </c>
      <c r="E816" s="85">
        <v>0</v>
      </c>
    </row>
    <row r="817" spans="1:5" ht="12.75">
      <c r="A817" s="3"/>
      <c r="B817" s="7"/>
      <c r="C817" s="6">
        <v>4120</v>
      </c>
      <c r="D817" t="s">
        <v>496</v>
      </c>
      <c r="E817" s="85">
        <v>0</v>
      </c>
    </row>
    <row r="818" spans="1:5" ht="12.75">
      <c r="A818" s="3"/>
      <c r="B818" s="7"/>
      <c r="C818" s="6">
        <v>4750</v>
      </c>
      <c r="D818" s="115" t="s">
        <v>639</v>
      </c>
      <c r="E818" s="85">
        <v>19663.27</v>
      </c>
    </row>
    <row r="819" spans="1:5" ht="12.75">
      <c r="A819" s="3"/>
      <c r="B819" s="7"/>
      <c r="D819" s="115" t="s">
        <v>640</v>
      </c>
      <c r="E819" s="85"/>
    </row>
    <row r="820" spans="1:5" ht="12.75">
      <c r="A820" s="3"/>
      <c r="B820" s="7"/>
      <c r="C820" s="6">
        <v>4790</v>
      </c>
      <c r="D820" t="s">
        <v>526</v>
      </c>
      <c r="E820" s="85">
        <v>0</v>
      </c>
    </row>
    <row r="821" spans="1:5" ht="12.75">
      <c r="A821" s="3"/>
      <c r="B821" s="7"/>
      <c r="C821" s="6">
        <v>4850</v>
      </c>
      <c r="D821" s="115" t="s">
        <v>637</v>
      </c>
      <c r="E821" s="85">
        <v>3717.73</v>
      </c>
    </row>
    <row r="822" spans="1:5" ht="12.75">
      <c r="A822" s="3"/>
      <c r="B822" s="7"/>
      <c r="D822" s="115" t="s">
        <v>638</v>
      </c>
      <c r="E822" s="85"/>
    </row>
    <row r="823" spans="1:5" ht="12.75">
      <c r="A823" s="3"/>
      <c r="B823" s="3"/>
      <c r="E823" s="85"/>
    </row>
    <row r="824" spans="1:5" s="56" customFormat="1" ht="12.75">
      <c r="A824" s="57"/>
      <c r="B824" s="57">
        <v>80146</v>
      </c>
      <c r="C824" s="57"/>
      <c r="D824" s="56" t="s">
        <v>166</v>
      </c>
      <c r="E824" s="88">
        <f>SUM(E825:E829)</f>
        <v>8379</v>
      </c>
    </row>
    <row r="825" spans="1:5" ht="12.75">
      <c r="A825" s="7"/>
      <c r="B825" s="7"/>
      <c r="C825" s="6">
        <v>4210</v>
      </c>
      <c r="D825" t="s">
        <v>49</v>
      </c>
      <c r="E825" s="107">
        <v>2025</v>
      </c>
    </row>
    <row r="826" spans="1:5" ht="12.75">
      <c r="A826" s="7"/>
      <c r="B826" s="7"/>
      <c r="C826" s="6">
        <v>4300</v>
      </c>
      <c r="D826" t="s">
        <v>52</v>
      </c>
      <c r="E826" s="107">
        <v>1000</v>
      </c>
    </row>
    <row r="827" spans="1:5" ht="12.75">
      <c r="A827" s="7"/>
      <c r="B827" s="7"/>
      <c r="C827" s="6">
        <v>4410</v>
      </c>
      <c r="D827" t="s">
        <v>53</v>
      </c>
      <c r="E827" s="107">
        <v>0</v>
      </c>
    </row>
    <row r="828" spans="3:5" ht="12.75">
      <c r="C828" s="6">
        <v>4700</v>
      </c>
      <c r="D828" t="s">
        <v>260</v>
      </c>
      <c r="E828" s="74">
        <v>5354</v>
      </c>
    </row>
    <row r="829" ht="12.75">
      <c r="D829" t="s">
        <v>261</v>
      </c>
    </row>
    <row r="830" spans="1:5" s="56" customFormat="1" ht="15.75">
      <c r="A830" s="57"/>
      <c r="B830" s="124" t="s">
        <v>389</v>
      </c>
      <c r="C830" s="125"/>
      <c r="D830" s="118" t="s">
        <v>402</v>
      </c>
      <c r="E830" s="88">
        <f>SUM(E833:E839)</f>
        <v>109539</v>
      </c>
    </row>
    <row r="831" spans="1:5" s="56" customFormat="1" ht="15.75">
      <c r="A831" s="57"/>
      <c r="B831" s="126"/>
      <c r="C831" s="125"/>
      <c r="D831" s="118" t="s">
        <v>480</v>
      </c>
      <c r="E831" s="88"/>
    </row>
    <row r="832" spans="1:5" s="56" customFormat="1" ht="15.75">
      <c r="A832" s="57"/>
      <c r="B832" s="126"/>
      <c r="C832" s="125"/>
      <c r="D832" s="118" t="s">
        <v>404</v>
      </c>
      <c r="E832" s="88"/>
    </row>
    <row r="833" spans="1:5" ht="15">
      <c r="A833"/>
      <c r="B833" s="116"/>
      <c r="C833" s="6">
        <v>3020</v>
      </c>
      <c r="D833" t="s">
        <v>43</v>
      </c>
      <c r="E833" s="107">
        <v>250</v>
      </c>
    </row>
    <row r="834" spans="1:5" ht="15">
      <c r="A834"/>
      <c r="B834" s="116"/>
      <c r="C834" s="117">
        <v>4110</v>
      </c>
      <c r="D834" s="115" t="s">
        <v>46</v>
      </c>
      <c r="E834" s="107">
        <v>14349</v>
      </c>
    </row>
    <row r="835" spans="1:5" ht="15">
      <c r="A835"/>
      <c r="B835" s="116"/>
      <c r="C835" s="6">
        <v>4120</v>
      </c>
      <c r="D835" t="s">
        <v>496</v>
      </c>
      <c r="E835" s="107">
        <v>1600</v>
      </c>
    </row>
    <row r="836" spans="1:5" ht="12.75">
      <c r="A836"/>
      <c r="C836" s="6">
        <v>4240</v>
      </c>
      <c r="D836" t="s">
        <v>401</v>
      </c>
      <c r="E836" s="74">
        <v>2000</v>
      </c>
    </row>
    <row r="837" spans="1:5" ht="12.75">
      <c r="A837"/>
      <c r="C837" s="6">
        <v>4440</v>
      </c>
      <c r="D837" t="s">
        <v>55</v>
      </c>
      <c r="E837" s="74">
        <v>3350</v>
      </c>
    </row>
    <row r="838" spans="3:5" ht="12.75">
      <c r="C838" s="6">
        <v>4790</v>
      </c>
      <c r="D838" t="s">
        <v>528</v>
      </c>
      <c r="E838" s="74">
        <v>79916</v>
      </c>
    </row>
    <row r="839" spans="3:5" ht="12.75">
      <c r="C839" s="6">
        <v>4800</v>
      </c>
      <c r="D839" t="s">
        <v>535</v>
      </c>
      <c r="E839" s="74">
        <v>8074</v>
      </c>
    </row>
    <row r="851" spans="1:5" ht="12.75">
      <c r="A851"/>
      <c r="B851"/>
      <c r="C851"/>
      <c r="E851" s="74" t="s">
        <v>22</v>
      </c>
    </row>
    <row r="852" spans="1:5" ht="12.75">
      <c r="A852"/>
      <c r="B852"/>
      <c r="C852"/>
      <c r="D852" s="7" t="s">
        <v>523</v>
      </c>
      <c r="E852" s="74" t="s">
        <v>683</v>
      </c>
    </row>
    <row r="853" spans="1:5" ht="12.75">
      <c r="A853"/>
      <c r="B853"/>
      <c r="C853"/>
      <c r="D853" s="6" t="s">
        <v>21</v>
      </c>
      <c r="E853" s="74" t="s">
        <v>172</v>
      </c>
    </row>
    <row r="854" ht="12.75">
      <c r="E854" s="75" t="s">
        <v>684</v>
      </c>
    </row>
    <row r="855" spans="1:5" ht="12.75">
      <c r="A855" s="1" t="s">
        <v>0</v>
      </c>
      <c r="B855" s="1" t="s">
        <v>5</v>
      </c>
      <c r="C855" s="1" t="s">
        <v>6</v>
      </c>
      <c r="D855" s="1" t="s">
        <v>7</v>
      </c>
      <c r="E855" s="77" t="s">
        <v>8</v>
      </c>
    </row>
    <row r="856" spans="1:5" s="5" customFormat="1" ht="12.75">
      <c r="A856" s="7">
        <v>801</v>
      </c>
      <c r="B856" s="7"/>
      <c r="C856" s="7"/>
      <c r="D856" s="5" t="s">
        <v>12</v>
      </c>
      <c r="E856" s="87">
        <f>E857+E890+E896+E880</f>
        <v>2249610.96</v>
      </c>
    </row>
    <row r="857" spans="1:5" s="56" customFormat="1" ht="12.75">
      <c r="A857" s="57"/>
      <c r="B857" s="57">
        <v>80104</v>
      </c>
      <c r="C857" s="57"/>
      <c r="D857" s="56" t="s">
        <v>170</v>
      </c>
      <c r="E857" s="88">
        <f>SUM(E858:E878)</f>
        <v>1986291</v>
      </c>
    </row>
    <row r="858" spans="3:5" ht="12.75">
      <c r="C858" s="6">
        <v>3020</v>
      </c>
      <c r="D858" t="s">
        <v>43</v>
      </c>
      <c r="E858" s="74">
        <v>14000</v>
      </c>
    </row>
    <row r="859" spans="3:5" ht="12.75">
      <c r="C859" s="6">
        <v>4010</v>
      </c>
      <c r="D859" t="s">
        <v>44</v>
      </c>
      <c r="E859" s="74">
        <v>527760</v>
      </c>
    </row>
    <row r="860" spans="3:5" ht="12.75">
      <c r="C860" s="6">
        <v>4040</v>
      </c>
      <c r="D860" t="s">
        <v>45</v>
      </c>
      <c r="E860" s="74">
        <v>39276</v>
      </c>
    </row>
    <row r="861" spans="3:5" ht="12.75">
      <c r="C861" s="6">
        <v>4110</v>
      </c>
      <c r="D861" t="s">
        <v>46</v>
      </c>
      <c r="E861" s="74">
        <v>252784</v>
      </c>
    </row>
    <row r="862" spans="3:5" ht="12.75">
      <c r="C862" s="6">
        <v>4120</v>
      </c>
      <c r="D862" t="s">
        <v>496</v>
      </c>
      <c r="E862" s="74">
        <v>24710</v>
      </c>
    </row>
    <row r="863" spans="3:5" ht="12.75">
      <c r="C863" s="6">
        <v>4170</v>
      </c>
      <c r="D863" t="s">
        <v>229</v>
      </c>
      <c r="E863" s="74">
        <v>7000</v>
      </c>
    </row>
    <row r="864" spans="3:5" ht="12.75">
      <c r="C864" s="6">
        <v>4210</v>
      </c>
      <c r="D864" t="s">
        <v>49</v>
      </c>
      <c r="E864" s="74">
        <v>10000</v>
      </c>
    </row>
    <row r="865" spans="3:5" ht="12.75">
      <c r="C865" s="6">
        <v>4240</v>
      </c>
      <c r="D865" t="s">
        <v>401</v>
      </c>
      <c r="E865" s="74">
        <v>5250</v>
      </c>
    </row>
    <row r="866" spans="3:5" ht="12.75">
      <c r="C866" s="6">
        <v>4260</v>
      </c>
      <c r="D866" t="s">
        <v>50</v>
      </c>
      <c r="E866" s="74">
        <v>75048</v>
      </c>
    </row>
    <row r="867" spans="3:5" ht="12.75">
      <c r="C867" s="6">
        <v>4270</v>
      </c>
      <c r="D867" t="s">
        <v>51</v>
      </c>
      <c r="E867" s="74">
        <v>11000</v>
      </c>
    </row>
    <row r="868" spans="3:5" ht="12.75">
      <c r="C868" s="6">
        <v>4280</v>
      </c>
      <c r="D868" t="s">
        <v>251</v>
      </c>
      <c r="E868" s="74">
        <v>2000</v>
      </c>
    </row>
    <row r="869" spans="3:5" ht="12.75">
      <c r="C869" s="6">
        <v>4300</v>
      </c>
      <c r="D869" t="s">
        <v>52</v>
      </c>
      <c r="E869" s="74">
        <v>14550</v>
      </c>
    </row>
    <row r="870" spans="3:5" ht="12.75">
      <c r="C870" s="6">
        <v>4360</v>
      </c>
      <c r="D870" t="s">
        <v>321</v>
      </c>
      <c r="E870" s="74">
        <v>3000</v>
      </c>
    </row>
    <row r="871" spans="3:5" ht="12.75">
      <c r="C871" s="6">
        <v>4410</v>
      </c>
      <c r="D871" t="s">
        <v>53</v>
      </c>
      <c r="E871" s="74">
        <v>850</v>
      </c>
    </row>
    <row r="872" spans="3:5" ht="12.75">
      <c r="C872" s="6">
        <v>4430</v>
      </c>
      <c r="D872" t="s">
        <v>54</v>
      </c>
      <c r="E872" s="74">
        <v>2220</v>
      </c>
    </row>
    <row r="873" spans="1:5" ht="12.75">
      <c r="A873" s="3"/>
      <c r="B873" s="3"/>
      <c r="C873" s="6">
        <v>4440</v>
      </c>
      <c r="D873" t="s">
        <v>55</v>
      </c>
      <c r="E873" s="85">
        <v>69362</v>
      </c>
    </row>
    <row r="874" spans="1:5" ht="12.75">
      <c r="A874" s="3"/>
      <c r="B874" s="3"/>
      <c r="C874" s="6">
        <v>4700</v>
      </c>
      <c r="D874" t="s">
        <v>260</v>
      </c>
      <c r="E874" s="85">
        <v>700</v>
      </c>
    </row>
    <row r="875" spans="1:5" ht="12.75">
      <c r="A875" s="3"/>
      <c r="B875" s="3"/>
      <c r="D875" t="s">
        <v>261</v>
      </c>
      <c r="E875" s="85"/>
    </row>
    <row r="876" spans="1:5" ht="12.75">
      <c r="A876" s="3"/>
      <c r="B876" s="3"/>
      <c r="C876" s="6">
        <v>4710</v>
      </c>
      <c r="D876" t="s">
        <v>484</v>
      </c>
      <c r="E876" s="85">
        <v>3300</v>
      </c>
    </row>
    <row r="877" spans="1:5" ht="12.75">
      <c r="A877" s="3"/>
      <c r="B877" s="3"/>
      <c r="C877" s="6">
        <v>4790</v>
      </c>
      <c r="D877" t="s">
        <v>528</v>
      </c>
      <c r="E877" s="85">
        <v>856013</v>
      </c>
    </row>
    <row r="878" spans="1:5" ht="12.75">
      <c r="A878" s="3"/>
      <c r="B878" s="3"/>
      <c r="C878" s="6">
        <v>4800</v>
      </c>
      <c r="D878" t="s">
        <v>529</v>
      </c>
      <c r="E878" s="85">
        <v>67468</v>
      </c>
    </row>
    <row r="879" spans="1:5" ht="12.75">
      <c r="A879" s="3"/>
      <c r="B879" s="3"/>
      <c r="E879" s="85"/>
    </row>
    <row r="880" spans="1:5" ht="12.75">
      <c r="A880" s="3"/>
      <c r="B880" s="7">
        <v>80104</v>
      </c>
      <c r="C880" s="7"/>
      <c r="D880" s="5" t="s">
        <v>600</v>
      </c>
      <c r="E880" s="114">
        <f>SUM(E882:E887)</f>
        <v>50871.96</v>
      </c>
    </row>
    <row r="881" spans="1:5" ht="12.75">
      <c r="A881" s="3"/>
      <c r="B881" s="7"/>
      <c r="C881" s="7"/>
      <c r="D881" s="139" t="s">
        <v>598</v>
      </c>
      <c r="E881" s="85"/>
    </row>
    <row r="882" spans="1:5" ht="12.75">
      <c r="A882" s="3"/>
      <c r="B882" s="7"/>
      <c r="C882" s="117">
        <v>4110</v>
      </c>
      <c r="D882" s="115" t="s">
        <v>46</v>
      </c>
      <c r="E882" s="85">
        <v>0</v>
      </c>
    </row>
    <row r="883" spans="1:5" ht="12.75">
      <c r="A883" s="3"/>
      <c r="B883" s="7"/>
      <c r="C883" s="117">
        <v>4120</v>
      </c>
      <c r="D883" t="s">
        <v>496</v>
      </c>
      <c r="E883" s="85">
        <v>0</v>
      </c>
    </row>
    <row r="884" spans="1:5" ht="12.75">
      <c r="A884" s="3"/>
      <c r="B884" s="7"/>
      <c r="C884" s="6">
        <v>4750</v>
      </c>
      <c r="D884" s="115" t="s">
        <v>639</v>
      </c>
      <c r="E884" s="85">
        <v>42776.22</v>
      </c>
    </row>
    <row r="885" spans="1:5" ht="12.75">
      <c r="A885" s="3"/>
      <c r="B885" s="7"/>
      <c r="D885" s="115" t="s">
        <v>640</v>
      </c>
      <c r="E885" s="85"/>
    </row>
    <row r="886" spans="1:5" ht="12.75">
      <c r="A886" s="3"/>
      <c r="B886" s="7"/>
      <c r="C886" s="6">
        <v>4790</v>
      </c>
      <c r="D886" t="s">
        <v>526</v>
      </c>
      <c r="E886" s="85">
        <v>0</v>
      </c>
    </row>
    <row r="887" spans="1:5" ht="12.75">
      <c r="A887" s="3"/>
      <c r="B887" s="7"/>
      <c r="C887" s="6">
        <v>4850</v>
      </c>
      <c r="D887" s="115" t="s">
        <v>637</v>
      </c>
      <c r="E887" s="85">
        <v>8095.74</v>
      </c>
    </row>
    <row r="888" spans="1:5" ht="12.75">
      <c r="A888" s="3"/>
      <c r="B888" s="7"/>
      <c r="D888" s="115" t="s">
        <v>638</v>
      </c>
      <c r="E888" s="85"/>
    </row>
    <row r="889" spans="1:5" ht="12.75">
      <c r="A889" s="3"/>
      <c r="B889" s="3"/>
      <c r="E889" s="85"/>
    </row>
    <row r="890" spans="1:10" s="56" customFormat="1" ht="12.75">
      <c r="A890" s="57"/>
      <c r="B890" s="57">
        <v>80146</v>
      </c>
      <c r="C890" s="57"/>
      <c r="D890" s="56" t="s">
        <v>166</v>
      </c>
      <c r="E890" s="88">
        <f>SUM(E891:E895)</f>
        <v>7742</v>
      </c>
      <c r="G890" s="57"/>
      <c r="H890" s="57"/>
      <c r="J890" s="127"/>
    </row>
    <row r="891" spans="1:10" ht="12.75">
      <c r="A891" s="7"/>
      <c r="B891" s="7"/>
      <c r="C891" s="6">
        <v>4210</v>
      </c>
      <c r="D891" t="s">
        <v>49</v>
      </c>
      <c r="E891" s="90">
        <v>942</v>
      </c>
      <c r="G891" s="6"/>
      <c r="H891" s="6"/>
      <c r="J891" s="4"/>
    </row>
    <row r="892" spans="1:10" ht="12.75">
      <c r="A892" s="7"/>
      <c r="B892" s="7"/>
      <c r="C892" s="6">
        <v>4300</v>
      </c>
      <c r="D892" t="s">
        <v>52</v>
      </c>
      <c r="E892" s="90">
        <v>4500</v>
      </c>
      <c r="G892" s="6"/>
      <c r="H892" s="6"/>
      <c r="J892" s="4"/>
    </row>
    <row r="893" spans="1:10" ht="12.75">
      <c r="A893" s="7"/>
      <c r="B893" s="7"/>
      <c r="C893" s="6">
        <v>4410</v>
      </c>
      <c r="D893" t="s">
        <v>53</v>
      </c>
      <c r="E893" s="90">
        <v>0</v>
      </c>
      <c r="G893" s="6"/>
      <c r="H893" s="6"/>
      <c r="J893" s="4"/>
    </row>
    <row r="894" spans="3:10" ht="12.75">
      <c r="C894" s="6">
        <v>4700</v>
      </c>
      <c r="D894" t="s">
        <v>260</v>
      </c>
      <c r="E894" s="74">
        <v>2300</v>
      </c>
      <c r="G894" s="6"/>
      <c r="H894" s="6"/>
      <c r="J894" s="4"/>
    </row>
    <row r="895" spans="4:10" ht="12.75">
      <c r="D895" t="s">
        <v>261</v>
      </c>
      <c r="G895" s="6"/>
      <c r="H895" s="6"/>
      <c r="J895" s="4"/>
    </row>
    <row r="896" spans="1:10" s="56" customFormat="1" ht="15.75">
      <c r="A896" s="57"/>
      <c r="B896" s="124" t="s">
        <v>389</v>
      </c>
      <c r="C896" s="125"/>
      <c r="D896" s="118" t="s">
        <v>402</v>
      </c>
      <c r="E896" s="88">
        <f>SUM(E899:E906)</f>
        <v>204706</v>
      </c>
      <c r="G896" s="57"/>
      <c r="H896" s="57"/>
      <c r="J896" s="127"/>
    </row>
    <row r="897" spans="1:10" s="56" customFormat="1" ht="15.75">
      <c r="A897" s="57"/>
      <c r="B897" s="126"/>
      <c r="C897" s="125"/>
      <c r="D897" s="118" t="s">
        <v>403</v>
      </c>
      <c r="E897" s="88"/>
      <c r="G897" s="57"/>
      <c r="H897" s="57"/>
      <c r="J897" s="127"/>
    </row>
    <row r="898" spans="1:10" s="56" customFormat="1" ht="15.75">
      <c r="A898" s="57"/>
      <c r="B898" s="126"/>
      <c r="C898" s="125"/>
      <c r="D898" s="118" t="s">
        <v>404</v>
      </c>
      <c r="E898" s="88"/>
      <c r="G898" s="57"/>
      <c r="H898" s="57"/>
      <c r="J898" s="127"/>
    </row>
    <row r="899" spans="2:10" ht="15">
      <c r="B899" s="116"/>
      <c r="C899" s="6">
        <v>3020</v>
      </c>
      <c r="D899" t="s">
        <v>43</v>
      </c>
      <c r="E899" s="107">
        <v>450</v>
      </c>
      <c r="G899" s="6"/>
      <c r="H899" s="6"/>
      <c r="J899" s="4"/>
    </row>
    <row r="900" spans="1:10" ht="15">
      <c r="A900"/>
      <c r="B900" s="116"/>
      <c r="C900" s="117">
        <v>4110</v>
      </c>
      <c r="D900" s="115" t="s">
        <v>46</v>
      </c>
      <c r="E900" s="107">
        <v>27800</v>
      </c>
      <c r="G900" s="6"/>
      <c r="H900" s="6"/>
      <c r="J900" s="4"/>
    </row>
    <row r="901" spans="1:10" ht="15">
      <c r="A901"/>
      <c r="B901" s="116"/>
      <c r="C901" s="117">
        <v>4120</v>
      </c>
      <c r="D901" t="s">
        <v>496</v>
      </c>
      <c r="E901" s="107">
        <v>3700</v>
      </c>
      <c r="G901" s="6"/>
      <c r="H901" s="6"/>
      <c r="J901" s="4"/>
    </row>
    <row r="902" spans="1:10" ht="15">
      <c r="A902"/>
      <c r="B902" s="116"/>
      <c r="C902" s="117">
        <v>4240</v>
      </c>
      <c r="D902" s="133" t="s">
        <v>531</v>
      </c>
      <c r="E902" s="107">
        <v>2000</v>
      </c>
      <c r="G902" s="6"/>
      <c r="H902" s="6"/>
      <c r="J902" s="4"/>
    </row>
    <row r="903" spans="1:10" ht="12.75">
      <c r="A903"/>
      <c r="C903" s="6">
        <v>4440</v>
      </c>
      <c r="D903" t="s">
        <v>55</v>
      </c>
      <c r="E903" s="74">
        <v>6700</v>
      </c>
      <c r="G903" s="6"/>
      <c r="H903" s="6"/>
      <c r="J903" s="4"/>
    </row>
    <row r="904" spans="1:10" ht="12.75">
      <c r="A904"/>
      <c r="C904" s="6">
        <v>4710</v>
      </c>
      <c r="D904" t="s">
        <v>484</v>
      </c>
      <c r="E904" s="74">
        <v>1000</v>
      </c>
      <c r="G904" s="6"/>
      <c r="H904" s="6"/>
      <c r="J904" s="4"/>
    </row>
    <row r="905" spans="1:10" ht="12.75">
      <c r="A905"/>
      <c r="C905" s="6">
        <v>4790</v>
      </c>
      <c r="D905" t="s">
        <v>528</v>
      </c>
      <c r="E905" s="74">
        <v>151700</v>
      </c>
      <c r="G905" s="6"/>
      <c r="H905" s="6"/>
      <c r="J905" s="4"/>
    </row>
    <row r="906" spans="1:10" ht="12.75">
      <c r="A906"/>
      <c r="C906" s="6">
        <v>4800</v>
      </c>
      <c r="D906" t="s">
        <v>529</v>
      </c>
      <c r="E906" s="74">
        <v>11356</v>
      </c>
      <c r="G906" s="6"/>
      <c r="H906" s="6"/>
      <c r="J906" s="4"/>
    </row>
    <row r="907" spans="1:10" ht="12.75">
      <c r="A907"/>
      <c r="G907" s="6"/>
      <c r="H907" s="6"/>
      <c r="J907" s="4"/>
    </row>
    <row r="908" spans="1:10" ht="12.75">
      <c r="A908"/>
      <c r="G908" s="6"/>
      <c r="H908" s="6"/>
      <c r="J908" s="4"/>
    </row>
    <row r="909" spans="1:10" ht="12.75">
      <c r="A909"/>
      <c r="G909" s="6"/>
      <c r="H909" s="6"/>
      <c r="J909" s="4"/>
    </row>
    <row r="910" spans="1:10" ht="12.75">
      <c r="A910"/>
      <c r="G910" s="6"/>
      <c r="H910" s="6"/>
      <c r="J910" s="4"/>
    </row>
    <row r="911" spans="1:10" ht="14.25" customHeight="1">
      <c r="A911"/>
      <c r="G911" s="6"/>
      <c r="H911" s="6"/>
      <c r="J911" s="4"/>
    </row>
    <row r="912" spans="1:10" ht="12.75">
      <c r="A912"/>
      <c r="G912" s="6"/>
      <c r="H912" s="6"/>
      <c r="J912" s="4"/>
    </row>
    <row r="913" spans="1:10" ht="12.75">
      <c r="A913"/>
      <c r="G913" s="6"/>
      <c r="H913" s="6"/>
      <c r="J913" s="4"/>
    </row>
    <row r="914" spans="1:10" ht="12.75">
      <c r="A914"/>
      <c r="G914" s="6"/>
      <c r="H914" s="6"/>
      <c r="J914" s="4"/>
    </row>
    <row r="915" spans="7:10" ht="12.75">
      <c r="G915" s="6"/>
      <c r="H915" s="6"/>
      <c r="J915" s="4"/>
    </row>
    <row r="916" spans="1:10" ht="12.75">
      <c r="A916" s="3"/>
      <c r="B916" s="3"/>
      <c r="E916" s="76"/>
      <c r="G916" s="6"/>
      <c r="H916" s="6"/>
      <c r="J916" s="4"/>
    </row>
    <row r="917" spans="1:10" ht="12.75">
      <c r="A917" s="21"/>
      <c r="B917" s="21"/>
      <c r="C917" s="21"/>
      <c r="D917" s="22"/>
      <c r="E917" s="108"/>
      <c r="G917" s="6"/>
      <c r="H917" s="6"/>
      <c r="J917" s="4"/>
    </row>
    <row r="918" spans="5:10" ht="12.75">
      <c r="E918" s="74" t="s">
        <v>13</v>
      </c>
      <c r="G918" s="6"/>
      <c r="H918" s="6"/>
      <c r="J918" s="4"/>
    </row>
    <row r="919" spans="4:10" ht="12.75">
      <c r="D919" s="7" t="s">
        <v>523</v>
      </c>
      <c r="E919" s="74" t="s">
        <v>683</v>
      </c>
      <c r="G919" s="6"/>
      <c r="H919" s="6"/>
      <c r="J919" s="4"/>
    </row>
    <row r="920" spans="4:10" ht="12.75">
      <c r="D920" s="6" t="s">
        <v>19</v>
      </c>
      <c r="E920" s="74" t="s">
        <v>172</v>
      </c>
      <c r="G920" s="6"/>
      <c r="H920" s="6"/>
      <c r="J920" s="4"/>
    </row>
    <row r="921" spans="5:10" ht="12.75">
      <c r="E921" s="75" t="s">
        <v>684</v>
      </c>
      <c r="G921" s="6"/>
      <c r="H921" s="6"/>
      <c r="J921" s="4"/>
    </row>
    <row r="922" spans="1:10" ht="12.75">
      <c r="A922" s="1" t="s">
        <v>0</v>
      </c>
      <c r="B922" s="1" t="s">
        <v>5</v>
      </c>
      <c r="C922" s="1" t="s">
        <v>6</v>
      </c>
      <c r="D922" s="1" t="s">
        <v>7</v>
      </c>
      <c r="E922" s="77" t="s">
        <v>8</v>
      </c>
      <c r="G922" s="6"/>
      <c r="H922" s="6"/>
      <c r="J922" s="4"/>
    </row>
    <row r="923" spans="1:10" s="5" customFormat="1" ht="12.75">
      <c r="A923" s="7">
        <v>801</v>
      </c>
      <c r="B923" s="7"/>
      <c r="C923" s="7"/>
      <c r="D923" s="5" t="s">
        <v>12</v>
      </c>
      <c r="E923" s="87">
        <f>E924+E959+E964+E949</f>
        <v>2562443.25</v>
      </c>
      <c r="G923" s="7"/>
      <c r="H923" s="7"/>
      <c r="J923" s="8"/>
    </row>
    <row r="924" spans="1:10" s="56" customFormat="1" ht="12.75">
      <c r="A924" s="57"/>
      <c r="B924" s="57">
        <v>80104</v>
      </c>
      <c r="C924" s="57"/>
      <c r="D924" s="56" t="s">
        <v>170</v>
      </c>
      <c r="E924" s="88">
        <f>SUM(E925:E947)</f>
        <v>2491307</v>
      </c>
      <c r="G924" s="57"/>
      <c r="H924" s="57"/>
      <c r="J924" s="127"/>
    </row>
    <row r="925" spans="3:10" ht="12.75">
      <c r="C925" s="6">
        <v>3020</v>
      </c>
      <c r="D925" t="s">
        <v>43</v>
      </c>
      <c r="E925" s="74">
        <v>15700</v>
      </c>
      <c r="G925" s="6"/>
      <c r="H925" s="6"/>
      <c r="J925" s="4"/>
    </row>
    <row r="926" spans="3:10" ht="12.75">
      <c r="C926" s="6">
        <v>4010</v>
      </c>
      <c r="D926" t="s">
        <v>44</v>
      </c>
      <c r="E926" s="74">
        <v>706818</v>
      </c>
      <c r="G926" s="6"/>
      <c r="H926" s="6"/>
      <c r="J926" s="4"/>
    </row>
    <row r="927" spans="3:10" ht="12.75">
      <c r="C927" s="6">
        <v>4040</v>
      </c>
      <c r="D927" t="s">
        <v>45</v>
      </c>
      <c r="E927" s="74">
        <v>48509</v>
      </c>
      <c r="G927" s="6"/>
      <c r="H927" s="6"/>
      <c r="J927" s="4"/>
    </row>
    <row r="928" spans="3:10" ht="12.75">
      <c r="C928" s="6">
        <v>4110</v>
      </c>
      <c r="D928" t="s">
        <v>46</v>
      </c>
      <c r="E928" s="74">
        <v>300664</v>
      </c>
      <c r="G928" s="6"/>
      <c r="H928" s="6"/>
      <c r="J928" s="4"/>
    </row>
    <row r="929" spans="3:10" ht="12.75">
      <c r="C929" s="6">
        <v>4120</v>
      </c>
      <c r="D929" t="s">
        <v>496</v>
      </c>
      <c r="E929" s="74">
        <v>28474</v>
      </c>
      <c r="G929" s="6"/>
      <c r="H929" s="6"/>
      <c r="J929" s="4"/>
    </row>
    <row r="930" spans="3:10" ht="12.75">
      <c r="C930" s="6">
        <v>4170</v>
      </c>
      <c r="D930" t="s">
        <v>229</v>
      </c>
      <c r="E930" s="74">
        <v>6700</v>
      </c>
      <c r="G930" s="6"/>
      <c r="H930" s="6"/>
      <c r="J930" s="4"/>
    </row>
    <row r="931" spans="3:10" ht="12.75">
      <c r="C931" s="6">
        <v>4210</v>
      </c>
      <c r="D931" t="s">
        <v>49</v>
      </c>
      <c r="E931" s="74">
        <v>10000</v>
      </c>
      <c r="G931" s="6"/>
      <c r="H931" s="6"/>
      <c r="J931" s="4"/>
    </row>
    <row r="932" spans="3:10" ht="12.75">
      <c r="C932" s="6">
        <v>4240</v>
      </c>
      <c r="D932" t="s">
        <v>401</v>
      </c>
      <c r="E932" s="74">
        <v>5750</v>
      </c>
      <c r="G932" s="6"/>
      <c r="H932" s="6"/>
      <c r="J932" s="4"/>
    </row>
    <row r="933" spans="3:10" ht="12.75">
      <c r="C933" s="6">
        <v>4260</v>
      </c>
      <c r="D933" t="s">
        <v>50</v>
      </c>
      <c r="E933" s="74">
        <v>80000</v>
      </c>
      <c r="G933" s="6"/>
      <c r="H933" s="6"/>
      <c r="J933" s="4"/>
    </row>
    <row r="934" spans="3:10" ht="12.75">
      <c r="C934" s="6">
        <v>4270</v>
      </c>
      <c r="D934" t="s">
        <v>51</v>
      </c>
      <c r="E934" s="74">
        <v>8300</v>
      </c>
      <c r="G934" s="6"/>
      <c r="H934" s="6"/>
      <c r="J934" s="4"/>
    </row>
    <row r="935" spans="3:10" ht="12.75">
      <c r="C935" s="6">
        <v>4280</v>
      </c>
      <c r="D935" t="s">
        <v>251</v>
      </c>
      <c r="E935" s="74">
        <v>2000</v>
      </c>
      <c r="G935" s="6"/>
      <c r="H935" s="6"/>
      <c r="J935" s="4"/>
    </row>
    <row r="936" spans="3:10" ht="12.75">
      <c r="C936" s="6">
        <v>4300</v>
      </c>
      <c r="D936" t="s">
        <v>52</v>
      </c>
      <c r="E936" s="74">
        <v>20349</v>
      </c>
      <c r="G936" s="6"/>
      <c r="H936" s="6"/>
      <c r="J936" s="4"/>
    </row>
    <row r="937" spans="3:10" ht="12.75">
      <c r="C937" s="6">
        <v>4360</v>
      </c>
      <c r="D937" t="s">
        <v>321</v>
      </c>
      <c r="E937" s="74">
        <v>3840</v>
      </c>
      <c r="G937" s="6"/>
      <c r="H937" s="6"/>
      <c r="J937" s="4"/>
    </row>
    <row r="938" spans="3:10" ht="12.75">
      <c r="C938" s="6">
        <v>4400</v>
      </c>
      <c r="D938" t="s">
        <v>278</v>
      </c>
      <c r="E938" s="74">
        <v>16200</v>
      </c>
      <c r="G938" s="6"/>
      <c r="H938" s="6"/>
      <c r="J938" s="4"/>
    </row>
    <row r="939" spans="4:10" ht="12.75">
      <c r="D939" t="s">
        <v>266</v>
      </c>
      <c r="G939" s="6"/>
      <c r="H939" s="6"/>
      <c r="J939" s="4"/>
    </row>
    <row r="940" spans="3:10" ht="12.75">
      <c r="C940" s="6">
        <v>4410</v>
      </c>
      <c r="D940" t="s">
        <v>53</v>
      </c>
      <c r="E940" s="74">
        <v>850</v>
      </c>
      <c r="G940" s="6"/>
      <c r="H940" s="6"/>
      <c r="J940" s="4"/>
    </row>
    <row r="941" spans="3:10" ht="12.75">
      <c r="C941" s="6">
        <v>4430</v>
      </c>
      <c r="D941" t="s">
        <v>54</v>
      </c>
      <c r="E941" s="74">
        <v>1736</v>
      </c>
      <c r="G941" s="6"/>
      <c r="H941" s="6"/>
      <c r="J941" s="4"/>
    </row>
    <row r="942" spans="1:10" ht="12.75">
      <c r="A942" s="3"/>
      <c r="B942" s="3"/>
      <c r="C942" s="6">
        <v>4440</v>
      </c>
      <c r="D942" t="s">
        <v>55</v>
      </c>
      <c r="E942" s="85">
        <v>88338</v>
      </c>
      <c r="G942" s="6"/>
      <c r="H942" s="6"/>
      <c r="J942" s="4"/>
    </row>
    <row r="943" spans="1:10" ht="12.75">
      <c r="A943" s="3"/>
      <c r="B943" s="3"/>
      <c r="C943" s="6">
        <v>4700</v>
      </c>
      <c r="D943" t="s">
        <v>260</v>
      </c>
      <c r="E943" s="85">
        <v>700</v>
      </c>
      <c r="G943" s="6"/>
      <c r="H943" s="6"/>
      <c r="J943" s="4"/>
    </row>
    <row r="944" spans="1:10" ht="12.75">
      <c r="A944" s="3"/>
      <c r="B944" s="3"/>
      <c r="D944" t="s">
        <v>261</v>
      </c>
      <c r="G944" s="6"/>
      <c r="H944" s="6"/>
      <c r="J944" s="4"/>
    </row>
    <row r="945" spans="1:10" ht="12.75">
      <c r="A945" s="3"/>
      <c r="B945" s="3"/>
      <c r="C945" s="6">
        <v>4710</v>
      </c>
      <c r="D945" t="s">
        <v>484</v>
      </c>
      <c r="E945" s="85">
        <v>0</v>
      </c>
      <c r="G945" s="6"/>
      <c r="H945" s="6"/>
      <c r="J945" s="4"/>
    </row>
    <row r="946" spans="1:10" ht="12.75">
      <c r="A946" s="3"/>
      <c r="B946" s="3"/>
      <c r="C946" s="6">
        <v>4790</v>
      </c>
      <c r="D946" t="s">
        <v>526</v>
      </c>
      <c r="E946" s="85">
        <v>1065003</v>
      </c>
      <c r="G946" s="6"/>
      <c r="H946" s="6"/>
      <c r="J946" s="4"/>
    </row>
    <row r="947" spans="1:10" ht="12.75">
      <c r="A947" s="3"/>
      <c r="B947" s="3"/>
      <c r="C947" s="6">
        <v>4800</v>
      </c>
      <c r="D947" t="s">
        <v>527</v>
      </c>
      <c r="E947" s="85">
        <v>81376</v>
      </c>
      <c r="G947" s="6"/>
      <c r="H947" s="6"/>
      <c r="J947" s="4"/>
    </row>
    <row r="948" spans="1:10" ht="12.75">
      <c r="A948" s="3"/>
      <c r="B948" s="3"/>
      <c r="E948" s="85"/>
      <c r="G948" s="6"/>
      <c r="H948" s="6"/>
      <c r="J948" s="4"/>
    </row>
    <row r="949" spans="1:10" ht="12.75">
      <c r="A949" s="3"/>
      <c r="B949" s="7">
        <v>80104</v>
      </c>
      <c r="C949" s="7"/>
      <c r="D949" s="5" t="s">
        <v>600</v>
      </c>
      <c r="E949" s="114">
        <f>SUM(E951:E956)</f>
        <v>36938.25</v>
      </c>
      <c r="G949" s="6"/>
      <c r="H949" s="6"/>
      <c r="J949" s="4"/>
    </row>
    <row r="950" spans="1:10" ht="12.75">
      <c r="A950" s="3"/>
      <c r="B950" s="7"/>
      <c r="C950" s="7"/>
      <c r="D950" s="139" t="s">
        <v>598</v>
      </c>
      <c r="E950" s="85"/>
      <c r="G950" s="6"/>
      <c r="H950" s="6"/>
      <c r="J950" s="4"/>
    </row>
    <row r="951" spans="1:10" ht="12.75">
      <c r="A951" s="3"/>
      <c r="B951" s="7"/>
      <c r="C951" s="117">
        <v>4110</v>
      </c>
      <c r="D951" s="115" t="s">
        <v>46</v>
      </c>
      <c r="E951" s="85">
        <v>0</v>
      </c>
      <c r="G951" s="6"/>
      <c r="H951" s="6"/>
      <c r="J951" s="4"/>
    </row>
    <row r="952" spans="1:10" ht="12.75">
      <c r="A952" s="3"/>
      <c r="B952" s="7"/>
      <c r="C952" s="117">
        <v>4120</v>
      </c>
      <c r="D952" t="s">
        <v>496</v>
      </c>
      <c r="E952" s="85">
        <v>0</v>
      </c>
      <c r="G952" s="6"/>
      <c r="H952" s="6"/>
      <c r="J952" s="4"/>
    </row>
    <row r="953" spans="1:10" ht="12.75">
      <c r="A953" s="3"/>
      <c r="B953" s="7"/>
      <c r="C953" s="6">
        <v>4750</v>
      </c>
      <c r="D953" s="115" t="s">
        <v>639</v>
      </c>
      <c r="E953" s="85">
        <v>31051.37</v>
      </c>
      <c r="G953" s="6"/>
      <c r="H953" s="6"/>
      <c r="J953" s="4"/>
    </row>
    <row r="954" spans="1:10" ht="12.75">
      <c r="A954" s="3"/>
      <c r="B954" s="7"/>
      <c r="D954" s="115" t="s">
        <v>640</v>
      </c>
      <c r="E954" s="85"/>
      <c r="G954" s="6"/>
      <c r="H954" s="6"/>
      <c r="J954" s="4"/>
    </row>
    <row r="955" spans="1:10" ht="12.75">
      <c r="A955" s="3"/>
      <c r="B955" s="7"/>
      <c r="C955" s="6">
        <v>4790</v>
      </c>
      <c r="D955" t="s">
        <v>526</v>
      </c>
      <c r="E955" s="85">
        <v>0</v>
      </c>
      <c r="G955" s="6"/>
      <c r="H955" s="6"/>
      <c r="J955" s="4"/>
    </row>
    <row r="956" spans="1:10" ht="12.75">
      <c r="A956" s="3"/>
      <c r="B956" s="7"/>
      <c r="C956" s="6">
        <v>4850</v>
      </c>
      <c r="D956" s="115" t="s">
        <v>637</v>
      </c>
      <c r="E956" s="85">
        <v>5886.88</v>
      </c>
      <c r="G956" s="6"/>
      <c r="H956" s="6"/>
      <c r="J956" s="4"/>
    </row>
    <row r="957" spans="1:10" ht="12.75">
      <c r="A957" s="3"/>
      <c r="B957" s="7"/>
      <c r="D957" s="115" t="s">
        <v>638</v>
      </c>
      <c r="E957" s="85"/>
      <c r="G957" s="6"/>
      <c r="H957" s="6"/>
      <c r="J957" s="4"/>
    </row>
    <row r="958" spans="1:10" ht="12.75">
      <c r="A958" s="3"/>
      <c r="B958" s="3"/>
      <c r="E958" s="85"/>
      <c r="G958" s="6"/>
      <c r="H958" s="6"/>
      <c r="J958" s="4"/>
    </row>
    <row r="959" spans="1:10" ht="12" customHeight="1">
      <c r="A959" s="7"/>
      <c r="B959" s="7">
        <v>80146</v>
      </c>
      <c r="C959" s="7"/>
      <c r="D959" s="5" t="s">
        <v>166</v>
      </c>
      <c r="E959" s="87">
        <f>SUM(E960:E963)</f>
        <v>8044</v>
      </c>
      <c r="G959" s="6"/>
      <c r="H959" s="6"/>
      <c r="J959" s="4"/>
    </row>
    <row r="960" spans="1:10" ht="12" customHeight="1">
      <c r="A960" s="7"/>
      <c r="B960" s="7"/>
      <c r="C960" s="6">
        <v>4210</v>
      </c>
      <c r="D960" t="s">
        <v>49</v>
      </c>
      <c r="E960" s="107">
        <v>2413</v>
      </c>
      <c r="G960" s="6"/>
      <c r="H960" s="6"/>
      <c r="J960" s="4"/>
    </row>
    <row r="961" spans="3:10" ht="12.75" customHeight="1">
      <c r="C961" s="6">
        <v>4700</v>
      </c>
      <c r="D961" t="s">
        <v>260</v>
      </c>
      <c r="E961" s="74">
        <v>5631</v>
      </c>
      <c r="G961" s="6"/>
      <c r="H961" s="6"/>
      <c r="J961" s="4"/>
    </row>
    <row r="962" spans="4:10" ht="12.75" customHeight="1">
      <c r="D962" t="s">
        <v>261</v>
      </c>
      <c r="G962" s="6"/>
      <c r="H962" s="6"/>
      <c r="J962" s="4"/>
    </row>
    <row r="963" spans="7:10" ht="12.75" customHeight="1">
      <c r="G963" s="6"/>
      <c r="H963" s="6"/>
      <c r="J963" s="4"/>
    </row>
    <row r="964" spans="2:10" ht="12.75" customHeight="1">
      <c r="B964" s="124" t="s">
        <v>389</v>
      </c>
      <c r="C964" s="125"/>
      <c r="D964" s="118" t="s">
        <v>402</v>
      </c>
      <c r="E964" s="88">
        <f>SUM(E967:E970)</f>
        <v>26154</v>
      </c>
      <c r="G964" s="6"/>
      <c r="H964" s="6"/>
      <c r="J964" s="4"/>
    </row>
    <row r="965" spans="2:10" ht="12.75" customHeight="1">
      <c r="B965" s="126"/>
      <c r="C965" s="125"/>
      <c r="D965" s="118" t="s">
        <v>403</v>
      </c>
      <c r="G965" s="6"/>
      <c r="H965" s="6"/>
      <c r="J965" s="4"/>
    </row>
    <row r="966" spans="2:10" ht="12.75" customHeight="1">
      <c r="B966" s="126"/>
      <c r="C966" s="125"/>
      <c r="D966" s="118" t="s">
        <v>404</v>
      </c>
      <c r="G966" s="6"/>
      <c r="H966" s="6"/>
      <c r="J966" s="4"/>
    </row>
    <row r="967" spans="2:10" ht="12.75" customHeight="1">
      <c r="B967" s="126"/>
      <c r="C967" s="117">
        <v>4110</v>
      </c>
      <c r="D967" s="115" t="s">
        <v>46</v>
      </c>
      <c r="E967" s="74">
        <v>3000</v>
      </c>
      <c r="G967" s="6"/>
      <c r="H967" s="6"/>
      <c r="J967" s="4"/>
    </row>
    <row r="968" spans="2:10" ht="12.75" customHeight="1">
      <c r="B968" s="126"/>
      <c r="C968" s="117">
        <v>4120</v>
      </c>
      <c r="D968" t="s">
        <v>496</v>
      </c>
      <c r="E968" s="74">
        <v>400</v>
      </c>
      <c r="G968" s="6"/>
      <c r="H968" s="6"/>
      <c r="J968" s="4"/>
    </row>
    <row r="969" spans="3:10" ht="12.75" customHeight="1">
      <c r="C969" s="6">
        <v>4790</v>
      </c>
      <c r="D969" t="s">
        <v>528</v>
      </c>
      <c r="E969" s="74">
        <v>22104</v>
      </c>
      <c r="G969" s="6"/>
      <c r="H969" s="6"/>
      <c r="J969" s="4"/>
    </row>
    <row r="970" spans="3:10" ht="12.75" customHeight="1">
      <c r="C970" s="6">
        <v>4800</v>
      </c>
      <c r="D970" t="s">
        <v>529</v>
      </c>
      <c r="E970" s="74">
        <v>650</v>
      </c>
      <c r="G970" s="6"/>
      <c r="H970" s="6"/>
      <c r="J970" s="4"/>
    </row>
    <row r="971" spans="7:10" ht="12.75" customHeight="1">
      <c r="G971" s="6"/>
      <c r="H971" s="6"/>
      <c r="J971" s="4"/>
    </row>
    <row r="972" spans="7:10" ht="12.75" customHeight="1">
      <c r="G972" s="6"/>
      <c r="H972" s="6"/>
      <c r="J972" s="4"/>
    </row>
    <row r="973" spans="7:10" ht="12.75" customHeight="1">
      <c r="G973" s="6"/>
      <c r="H973" s="6"/>
      <c r="J973" s="4"/>
    </row>
    <row r="974" spans="7:10" ht="12.75" customHeight="1">
      <c r="G974" s="6"/>
      <c r="H974" s="6"/>
      <c r="J974" s="4"/>
    </row>
    <row r="975" spans="5:10" ht="12.75">
      <c r="E975" s="74" t="s">
        <v>23</v>
      </c>
      <c r="G975" s="6"/>
      <c r="H975" s="6"/>
      <c r="J975" s="4"/>
    </row>
    <row r="976" spans="4:10" ht="12.75">
      <c r="D976" s="7" t="s">
        <v>522</v>
      </c>
      <c r="E976" s="74" t="s">
        <v>683</v>
      </c>
      <c r="G976" s="6"/>
      <c r="H976" s="6"/>
      <c r="J976" s="4"/>
    </row>
    <row r="977" spans="4:10" ht="12.75">
      <c r="D977" s="6" t="s">
        <v>30</v>
      </c>
      <c r="E977" s="74" t="s">
        <v>172</v>
      </c>
      <c r="G977" s="6"/>
      <c r="H977" s="6"/>
      <c r="J977" s="4"/>
    </row>
    <row r="978" spans="5:10" ht="12.75">
      <c r="E978" s="75" t="s">
        <v>684</v>
      </c>
      <c r="G978" s="6"/>
      <c r="H978" s="6"/>
      <c r="J978" s="4"/>
    </row>
    <row r="979" spans="1:10" ht="12.75">
      <c r="A979" s="1" t="s">
        <v>0</v>
      </c>
      <c r="B979" s="1" t="s">
        <v>5</v>
      </c>
      <c r="C979" s="1" t="s">
        <v>6</v>
      </c>
      <c r="D979" s="1" t="s">
        <v>7</v>
      </c>
      <c r="E979" s="77"/>
      <c r="G979" s="6"/>
      <c r="H979" s="6"/>
      <c r="J979" s="4"/>
    </row>
    <row r="980" spans="7:10" ht="12.75">
      <c r="G980" s="6"/>
      <c r="H980" s="6"/>
      <c r="J980" s="4"/>
    </row>
    <row r="981" spans="1:10" s="5" customFormat="1" ht="12.75">
      <c r="A981" s="7">
        <v>801</v>
      </c>
      <c r="B981" s="7"/>
      <c r="C981" s="7"/>
      <c r="D981" s="5" t="s">
        <v>12</v>
      </c>
      <c r="E981" s="87">
        <f>E982+E1016+E1022+E1006</f>
        <v>1933667.97</v>
      </c>
      <c r="G981" s="7"/>
      <c r="H981" s="7"/>
      <c r="J981" s="8"/>
    </row>
    <row r="982" spans="1:10" s="56" customFormat="1" ht="12.75">
      <c r="A982" s="57"/>
      <c r="B982" s="57">
        <v>80104</v>
      </c>
      <c r="C982" s="57"/>
      <c r="D982" s="56" t="s">
        <v>170</v>
      </c>
      <c r="E982" s="88">
        <f>SUM(E983:E1004)</f>
        <v>1765122</v>
      </c>
      <c r="G982" s="57"/>
      <c r="H982" s="57"/>
      <c r="J982" s="127"/>
    </row>
    <row r="983" spans="3:10" ht="12.75">
      <c r="C983" s="6">
        <v>3020</v>
      </c>
      <c r="D983" t="s">
        <v>43</v>
      </c>
      <c r="E983" s="83">
        <v>12000</v>
      </c>
      <c r="G983" s="6"/>
      <c r="H983" s="6"/>
      <c r="J983" s="4"/>
    </row>
    <row r="984" spans="3:10" ht="12.75">
      <c r="C984" s="6">
        <v>4010</v>
      </c>
      <c r="D984" t="s">
        <v>44</v>
      </c>
      <c r="E984" s="83">
        <v>504760</v>
      </c>
      <c r="G984" s="6"/>
      <c r="H984" s="6"/>
      <c r="J984" s="4"/>
    </row>
    <row r="985" spans="3:10" ht="12.75">
      <c r="C985" s="6">
        <v>4040</v>
      </c>
      <c r="D985" t="s">
        <v>45</v>
      </c>
      <c r="E985" s="83">
        <v>37603</v>
      </c>
      <c r="G985" s="6"/>
      <c r="H985" s="6"/>
      <c r="J985" s="4"/>
    </row>
    <row r="986" spans="3:10" ht="12.75">
      <c r="C986" s="6">
        <v>4110</v>
      </c>
      <c r="D986" t="s">
        <v>46</v>
      </c>
      <c r="E986" s="83">
        <v>192780</v>
      </c>
      <c r="G986" s="6"/>
      <c r="H986" s="6"/>
      <c r="J986" s="4"/>
    </row>
    <row r="987" spans="3:10" ht="12.75">
      <c r="C987" s="6">
        <v>4120</v>
      </c>
      <c r="D987" t="s">
        <v>496</v>
      </c>
      <c r="E987" s="83">
        <v>24007</v>
      </c>
      <c r="G987" s="6"/>
      <c r="H987" s="6"/>
      <c r="J987" s="4"/>
    </row>
    <row r="988" spans="3:10" ht="12.75">
      <c r="C988" s="6">
        <v>4170</v>
      </c>
      <c r="D988" t="s">
        <v>229</v>
      </c>
      <c r="E988" s="83">
        <v>8000</v>
      </c>
      <c r="G988" s="6"/>
      <c r="H988" s="6"/>
      <c r="J988" s="4"/>
    </row>
    <row r="989" spans="3:10" ht="12.75">
      <c r="C989" s="6">
        <v>4210</v>
      </c>
      <c r="D989" t="s">
        <v>49</v>
      </c>
      <c r="E989" s="83">
        <v>10000</v>
      </c>
      <c r="G989" s="6"/>
      <c r="H989" s="6"/>
      <c r="J989" s="4"/>
    </row>
    <row r="990" spans="3:10" ht="12.75">
      <c r="C990" s="6">
        <v>4240</v>
      </c>
      <c r="D990" t="s">
        <v>401</v>
      </c>
      <c r="E990" s="83">
        <v>5250</v>
      </c>
      <c r="G990" s="6"/>
      <c r="H990" s="6"/>
      <c r="J990" s="4"/>
    </row>
    <row r="991" spans="3:10" ht="12.75">
      <c r="C991" s="6">
        <v>4260</v>
      </c>
      <c r="D991" t="s">
        <v>50</v>
      </c>
      <c r="E991" s="83">
        <v>92680</v>
      </c>
      <c r="G991" s="6"/>
      <c r="H991" s="6"/>
      <c r="J991" s="4"/>
    </row>
    <row r="992" spans="3:10" ht="12.75">
      <c r="C992" s="6">
        <v>4270</v>
      </c>
      <c r="D992" t="s">
        <v>51</v>
      </c>
      <c r="E992" s="83">
        <v>10000</v>
      </c>
      <c r="G992" s="6"/>
      <c r="H992" s="6"/>
      <c r="J992" s="4"/>
    </row>
    <row r="993" spans="3:10" ht="12.75">
      <c r="C993" s="6">
        <v>4280</v>
      </c>
      <c r="D993" t="s">
        <v>251</v>
      </c>
      <c r="E993" s="83">
        <v>2000</v>
      </c>
      <c r="G993" s="6"/>
      <c r="H993" s="6"/>
      <c r="J993" s="4"/>
    </row>
    <row r="994" spans="3:10" ht="12.75">
      <c r="C994" s="6">
        <v>4300</v>
      </c>
      <c r="D994" t="s">
        <v>52</v>
      </c>
      <c r="E994" s="83">
        <v>10750</v>
      </c>
      <c r="G994" s="6"/>
      <c r="H994" s="6"/>
      <c r="J994" s="4"/>
    </row>
    <row r="995" spans="3:10" ht="12.75">
      <c r="C995" s="6">
        <v>4360</v>
      </c>
      <c r="D995" t="s">
        <v>321</v>
      </c>
      <c r="E995" s="83">
        <v>3000</v>
      </c>
      <c r="G995" s="6"/>
      <c r="H995" s="6"/>
      <c r="J995" s="4"/>
    </row>
    <row r="996" spans="3:10" ht="14.25" customHeight="1">
      <c r="C996" s="6">
        <v>4410</v>
      </c>
      <c r="D996" t="s">
        <v>53</v>
      </c>
      <c r="E996" s="83">
        <v>750</v>
      </c>
      <c r="G996" s="6"/>
      <c r="H996" s="6"/>
      <c r="J996" s="4"/>
    </row>
    <row r="997" spans="3:10" ht="12.75">
      <c r="C997" s="6">
        <v>4430</v>
      </c>
      <c r="D997" t="s">
        <v>54</v>
      </c>
      <c r="E997" s="83">
        <v>1632</v>
      </c>
      <c r="G997" s="6"/>
      <c r="H997" s="6"/>
      <c r="J997" s="4"/>
    </row>
    <row r="998" spans="1:10" ht="12.75">
      <c r="A998" s="3"/>
      <c r="B998" s="3"/>
      <c r="C998" s="6">
        <v>4440</v>
      </c>
      <c r="D998" t="s">
        <v>55</v>
      </c>
      <c r="E998" s="83">
        <v>58171</v>
      </c>
      <c r="G998" s="6"/>
      <c r="H998" s="6"/>
      <c r="J998" s="4"/>
    </row>
    <row r="999" spans="1:10" ht="12.75">
      <c r="A999" s="3"/>
      <c r="B999" s="3"/>
      <c r="C999" s="6">
        <v>4700</v>
      </c>
      <c r="D999" t="s">
        <v>260</v>
      </c>
      <c r="E999" s="83">
        <v>700</v>
      </c>
      <c r="G999" s="6"/>
      <c r="H999" s="6"/>
      <c r="J999" s="4"/>
    </row>
    <row r="1000" spans="1:10" ht="12.75">
      <c r="A1000" s="3"/>
      <c r="B1000" s="3"/>
      <c r="D1000" t="s">
        <v>261</v>
      </c>
      <c r="E1000" s="83"/>
      <c r="G1000" s="6"/>
      <c r="H1000" s="6"/>
      <c r="J1000" s="4"/>
    </row>
    <row r="1001" spans="1:10" ht="12.75">
      <c r="A1001" s="3"/>
      <c r="B1001" s="3"/>
      <c r="C1001" s="6">
        <v>4710</v>
      </c>
      <c r="D1001" t="s">
        <v>484</v>
      </c>
      <c r="E1001" s="83">
        <v>1000</v>
      </c>
      <c r="G1001" s="6"/>
      <c r="H1001" s="6"/>
      <c r="J1001" s="4"/>
    </row>
    <row r="1002" spans="1:10" ht="12.75">
      <c r="A1002" s="3"/>
      <c r="B1002" s="3"/>
      <c r="C1002" s="6">
        <v>4790</v>
      </c>
      <c r="D1002" t="s">
        <v>526</v>
      </c>
      <c r="E1002" s="83">
        <v>676013</v>
      </c>
      <c r="G1002" s="6"/>
      <c r="H1002" s="6"/>
      <c r="J1002" s="4"/>
    </row>
    <row r="1003" spans="1:10" ht="12.75">
      <c r="A1003" s="3"/>
      <c r="B1003" s="3"/>
      <c r="C1003" s="6">
        <v>4800</v>
      </c>
      <c r="D1003" t="s">
        <v>527</v>
      </c>
      <c r="E1003" s="83">
        <v>48026</v>
      </c>
      <c r="G1003" s="6"/>
      <c r="H1003" s="6"/>
      <c r="J1003" s="4"/>
    </row>
    <row r="1004" spans="1:10" ht="12.75">
      <c r="A1004" s="3"/>
      <c r="B1004" s="3"/>
      <c r="C1004" s="6">
        <v>6050</v>
      </c>
      <c r="D1004" t="s">
        <v>250</v>
      </c>
      <c r="E1004" s="83">
        <v>66000</v>
      </c>
      <c r="G1004" s="6"/>
      <c r="H1004" s="6"/>
      <c r="J1004" s="4"/>
    </row>
    <row r="1005" spans="1:10" ht="12.75">
      <c r="A1005" s="3"/>
      <c r="B1005" s="3"/>
      <c r="E1005" s="83"/>
      <c r="G1005" s="6"/>
      <c r="H1005" s="6"/>
      <c r="J1005" s="4"/>
    </row>
    <row r="1006" spans="1:10" ht="12.75">
      <c r="A1006" s="3"/>
      <c r="B1006" s="7">
        <v>80104</v>
      </c>
      <c r="C1006" s="7"/>
      <c r="D1006" s="5" t="s">
        <v>600</v>
      </c>
      <c r="E1006" s="131">
        <f>SUM(E1008:E1013)</f>
        <v>25922.97</v>
      </c>
      <c r="G1006" s="6"/>
      <c r="H1006" s="6"/>
      <c r="J1006" s="4"/>
    </row>
    <row r="1007" spans="1:10" ht="12.75">
      <c r="A1007" s="3"/>
      <c r="B1007" s="7"/>
      <c r="C1007" s="7"/>
      <c r="D1007" s="139" t="s">
        <v>598</v>
      </c>
      <c r="E1007" s="83"/>
      <c r="G1007" s="6"/>
      <c r="H1007" s="6"/>
      <c r="J1007" s="4"/>
    </row>
    <row r="1008" spans="1:10" ht="12.75">
      <c r="A1008" s="3"/>
      <c r="B1008" s="7"/>
      <c r="C1008" s="117">
        <v>4110</v>
      </c>
      <c r="D1008" s="115" t="s">
        <v>46</v>
      </c>
      <c r="E1008" s="83">
        <v>0</v>
      </c>
      <c r="G1008" s="6"/>
      <c r="H1008" s="6"/>
      <c r="J1008" s="4"/>
    </row>
    <row r="1009" spans="1:10" ht="12.75">
      <c r="A1009" s="3"/>
      <c r="B1009" s="7"/>
      <c r="C1009" s="117">
        <v>4120</v>
      </c>
      <c r="D1009" t="s">
        <v>496</v>
      </c>
      <c r="E1009" s="83">
        <v>0</v>
      </c>
      <c r="G1009" s="6"/>
      <c r="H1009" s="6"/>
      <c r="J1009" s="4"/>
    </row>
    <row r="1010" spans="1:10" ht="12.75">
      <c r="A1010" s="3"/>
      <c r="B1010" s="7"/>
      <c r="C1010" s="6">
        <v>4750</v>
      </c>
      <c r="D1010" s="115" t="s">
        <v>639</v>
      </c>
      <c r="E1010" s="83">
        <v>21674.66</v>
      </c>
      <c r="G1010" s="6"/>
      <c r="H1010" s="6"/>
      <c r="J1010" s="4"/>
    </row>
    <row r="1011" spans="1:10" ht="12.75">
      <c r="A1011" s="3"/>
      <c r="B1011" s="7"/>
      <c r="D1011" s="115" t="s">
        <v>640</v>
      </c>
      <c r="E1011" s="83"/>
      <c r="G1011" s="6"/>
      <c r="H1011" s="6"/>
      <c r="J1011" s="4"/>
    </row>
    <row r="1012" spans="1:10" ht="12.75">
      <c r="A1012" s="3"/>
      <c r="B1012" s="7"/>
      <c r="C1012" s="6">
        <v>4790</v>
      </c>
      <c r="D1012" t="s">
        <v>526</v>
      </c>
      <c r="E1012" s="83">
        <v>0</v>
      </c>
      <c r="G1012" s="6"/>
      <c r="H1012" s="6"/>
      <c r="J1012" s="4"/>
    </row>
    <row r="1013" spans="1:10" ht="12.75">
      <c r="A1013" s="3"/>
      <c r="B1013" s="7"/>
      <c r="C1013" s="6">
        <v>4850</v>
      </c>
      <c r="D1013" s="115" t="s">
        <v>637</v>
      </c>
      <c r="E1013" s="83">
        <v>4248.31</v>
      </c>
      <c r="G1013" s="6"/>
      <c r="H1013" s="6"/>
      <c r="J1013" s="4"/>
    </row>
    <row r="1014" spans="1:10" ht="12.75">
      <c r="A1014" s="3"/>
      <c r="B1014" s="7"/>
      <c r="D1014" s="115" t="s">
        <v>638</v>
      </c>
      <c r="E1014" s="83"/>
      <c r="G1014" s="6"/>
      <c r="H1014" s="6"/>
      <c r="J1014" s="4"/>
    </row>
    <row r="1015" spans="1:10" ht="12.75">
      <c r="A1015" s="3"/>
      <c r="B1015" s="3"/>
      <c r="E1015" s="83"/>
      <c r="G1015" s="6"/>
      <c r="H1015" s="6"/>
      <c r="J1015" s="4"/>
    </row>
    <row r="1016" spans="1:10" s="56" customFormat="1" ht="12.75">
      <c r="A1016" s="57"/>
      <c r="B1016" s="57">
        <v>80146</v>
      </c>
      <c r="C1016" s="57"/>
      <c r="D1016" s="56" t="s">
        <v>166</v>
      </c>
      <c r="E1016" s="88">
        <f>SUM(E1017:E1021)</f>
        <v>5894</v>
      </c>
      <c r="G1016" s="57"/>
      <c r="H1016" s="57"/>
      <c r="J1016" s="127"/>
    </row>
    <row r="1017" spans="1:10" ht="12.75">
      <c r="A1017" s="7"/>
      <c r="B1017" s="7"/>
      <c r="C1017" s="6">
        <v>4210</v>
      </c>
      <c r="D1017" t="s">
        <v>49</v>
      </c>
      <c r="E1017" s="74">
        <v>494</v>
      </c>
      <c r="G1017" s="6"/>
      <c r="H1017" s="6"/>
      <c r="J1017" s="4"/>
    </row>
    <row r="1018" spans="1:10" ht="12.75">
      <c r="A1018" s="7"/>
      <c r="C1018" s="6">
        <v>4300</v>
      </c>
      <c r="D1018" t="s">
        <v>52</v>
      </c>
      <c r="E1018" s="89">
        <v>0</v>
      </c>
      <c r="G1018" s="6"/>
      <c r="H1018" s="6"/>
      <c r="J1018" s="4"/>
    </row>
    <row r="1019" spans="1:10" ht="12.75">
      <c r="A1019" s="7"/>
      <c r="C1019" s="6">
        <v>4410</v>
      </c>
      <c r="D1019" t="s">
        <v>53</v>
      </c>
      <c r="E1019" s="89">
        <v>0</v>
      </c>
      <c r="G1019" s="6"/>
      <c r="H1019" s="6"/>
      <c r="J1019" s="4"/>
    </row>
    <row r="1020" spans="1:10" ht="12.75">
      <c r="A1020" s="3"/>
      <c r="B1020" s="3"/>
      <c r="C1020" s="6">
        <v>4700</v>
      </c>
      <c r="D1020" t="s">
        <v>260</v>
      </c>
      <c r="E1020" s="136">
        <v>5400</v>
      </c>
      <c r="G1020" s="6"/>
      <c r="H1020" s="6"/>
      <c r="J1020" s="4"/>
    </row>
    <row r="1021" spans="1:10" ht="12.75">
      <c r="A1021" s="3"/>
      <c r="B1021" s="3"/>
      <c r="D1021" t="s">
        <v>261</v>
      </c>
      <c r="E1021" s="136"/>
      <c r="G1021" s="6"/>
      <c r="H1021" s="6"/>
      <c r="J1021" s="4"/>
    </row>
    <row r="1022" spans="1:10" s="56" customFormat="1" ht="15.75">
      <c r="A1022" s="57"/>
      <c r="B1022" s="124" t="s">
        <v>389</v>
      </c>
      <c r="C1022" s="125"/>
      <c r="D1022" s="118" t="s">
        <v>402</v>
      </c>
      <c r="E1022" s="88">
        <f>SUM(E1025:E1033)</f>
        <v>136729</v>
      </c>
      <c r="G1022" s="57"/>
      <c r="H1022" s="57"/>
      <c r="J1022" s="127"/>
    </row>
    <row r="1023" spans="1:10" s="56" customFormat="1" ht="15.75">
      <c r="A1023" s="57"/>
      <c r="B1023" s="126"/>
      <c r="C1023" s="125"/>
      <c r="D1023" s="118" t="s">
        <v>403</v>
      </c>
      <c r="E1023" s="88"/>
      <c r="G1023" s="57"/>
      <c r="H1023" s="57"/>
      <c r="J1023" s="127"/>
    </row>
    <row r="1024" spans="1:10" s="56" customFormat="1" ht="15.75">
      <c r="A1024" s="57"/>
      <c r="B1024" s="126"/>
      <c r="C1024" s="125"/>
      <c r="D1024" s="118" t="s">
        <v>404</v>
      </c>
      <c r="E1024" s="88"/>
      <c r="G1024" s="57"/>
      <c r="H1024" s="57"/>
      <c r="J1024" s="127"/>
    </row>
    <row r="1025" spans="2:10" ht="15">
      <c r="B1025" s="116"/>
      <c r="C1025" s="6">
        <v>3020</v>
      </c>
      <c r="D1025" t="s">
        <v>43</v>
      </c>
      <c r="E1025" s="107">
        <v>300</v>
      </c>
      <c r="G1025" s="6"/>
      <c r="H1025" s="6"/>
      <c r="J1025" s="4"/>
    </row>
    <row r="1026" spans="2:10" ht="15">
      <c r="B1026" s="116"/>
      <c r="C1026" s="117">
        <v>4110</v>
      </c>
      <c r="D1026" s="115" t="s">
        <v>46</v>
      </c>
      <c r="E1026" s="107">
        <v>17700</v>
      </c>
      <c r="G1026" s="6"/>
      <c r="H1026" s="6"/>
      <c r="J1026" s="4"/>
    </row>
    <row r="1027" spans="2:10" ht="15">
      <c r="B1027" s="116"/>
      <c r="C1027" s="117">
        <v>4120</v>
      </c>
      <c r="D1027" t="s">
        <v>496</v>
      </c>
      <c r="E1027" s="107">
        <v>2500</v>
      </c>
      <c r="G1027" s="6"/>
      <c r="H1027" s="6"/>
      <c r="J1027" s="4"/>
    </row>
    <row r="1028" spans="1:10" ht="15">
      <c r="A1028"/>
      <c r="B1028" s="116"/>
      <c r="C1028" s="6">
        <v>4210</v>
      </c>
      <c r="D1028" t="s">
        <v>49</v>
      </c>
      <c r="E1028" s="107">
        <v>2000</v>
      </c>
      <c r="G1028" s="6"/>
      <c r="H1028" s="6"/>
      <c r="J1028" s="4"/>
    </row>
    <row r="1029" spans="1:5" ht="12.75">
      <c r="A1029"/>
      <c r="B1029"/>
      <c r="C1029" s="6">
        <v>4240</v>
      </c>
      <c r="D1029" t="s">
        <v>401</v>
      </c>
      <c r="E1029" s="74">
        <v>1000</v>
      </c>
    </row>
    <row r="1030" spans="1:5" ht="12.75">
      <c r="A1030"/>
      <c r="B1030"/>
      <c r="C1030" s="6">
        <v>4440</v>
      </c>
      <c r="D1030" t="s">
        <v>55</v>
      </c>
      <c r="E1030" s="74">
        <v>3350</v>
      </c>
    </row>
    <row r="1031" spans="1:5" ht="12.75">
      <c r="A1031"/>
      <c r="B1031"/>
      <c r="C1031" s="6">
        <v>4710</v>
      </c>
      <c r="D1031" t="s">
        <v>484</v>
      </c>
      <c r="E1031" s="74">
        <v>500</v>
      </c>
    </row>
    <row r="1032" spans="1:5" ht="12.75">
      <c r="A1032"/>
      <c r="B1032"/>
      <c r="C1032" s="6">
        <v>4790</v>
      </c>
      <c r="D1032" t="s">
        <v>528</v>
      </c>
      <c r="E1032" s="74">
        <v>100700</v>
      </c>
    </row>
    <row r="1033" spans="1:5" ht="12.75">
      <c r="A1033"/>
      <c r="B1033"/>
      <c r="C1033" s="6">
        <v>4800</v>
      </c>
      <c r="D1033" t="s">
        <v>529</v>
      </c>
      <c r="E1033" s="74">
        <v>8679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rowBreaks count="1" manualBreakCount="1">
    <brk id="10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4"/>
  <sheetViews>
    <sheetView zoomScale="112" zoomScaleNormal="112" zoomScalePageLayoutView="0" workbookViewId="0" topLeftCell="A343">
      <selection activeCell="D371" sqref="D371"/>
    </sheetView>
  </sheetViews>
  <sheetFormatPr defaultColWidth="9.00390625" defaultRowHeight="12.75"/>
  <cols>
    <col min="1" max="1" width="5.00390625" style="6" customWidth="1"/>
    <col min="2" max="2" width="6.875" style="6" customWidth="1"/>
    <col min="3" max="3" width="4.875" style="34" customWidth="1"/>
    <col min="4" max="4" width="57.25390625" style="13" customWidth="1"/>
    <col min="5" max="5" width="21.125" style="82" customWidth="1"/>
  </cols>
  <sheetData>
    <row r="1" spans="1:5" ht="12.75">
      <c r="A1" s="6" t="s">
        <v>83</v>
      </c>
      <c r="E1" s="73" t="s">
        <v>456</v>
      </c>
    </row>
    <row r="2" ht="12.75">
      <c r="E2" s="141" t="s">
        <v>683</v>
      </c>
    </row>
    <row r="3" spans="4:5" ht="15.75">
      <c r="D3" s="43" t="s">
        <v>122</v>
      </c>
      <c r="E3" s="141" t="s">
        <v>172</v>
      </c>
    </row>
    <row r="4" spans="1:5" ht="12.75">
      <c r="A4" s="21"/>
      <c r="B4" s="21"/>
      <c r="C4" s="38"/>
      <c r="D4" s="44"/>
      <c r="E4" s="142" t="s">
        <v>684</v>
      </c>
    </row>
    <row r="5" spans="1:5" ht="12.75">
      <c r="A5" s="3" t="s">
        <v>0</v>
      </c>
      <c r="B5" s="3" t="s">
        <v>34</v>
      </c>
      <c r="C5" s="33" t="s">
        <v>101</v>
      </c>
      <c r="D5" s="16" t="s">
        <v>102</v>
      </c>
      <c r="E5" s="76" t="s">
        <v>525</v>
      </c>
    </row>
    <row r="6" spans="1:5" ht="12.75">
      <c r="A6" s="1">
        <v>1</v>
      </c>
      <c r="B6" s="1">
        <v>2</v>
      </c>
      <c r="C6" s="31" t="s">
        <v>103</v>
      </c>
      <c r="D6" s="1">
        <v>4</v>
      </c>
      <c r="E6" s="109">
        <v>5</v>
      </c>
    </row>
    <row r="7" spans="1:5" ht="12.75">
      <c r="A7" s="23"/>
      <c r="B7" s="23"/>
      <c r="C7" s="36"/>
      <c r="D7" s="48" t="s">
        <v>248</v>
      </c>
      <c r="E7" s="78">
        <f>E34+E73+E98+E105+E150+E195+E332+E170+E14+E278+E67+E21+E187+E268+E9+E257</f>
        <v>144840628.07</v>
      </c>
    </row>
    <row r="8" spans="1:5" ht="12.75">
      <c r="A8" s="21"/>
      <c r="B8" s="21"/>
      <c r="C8" s="38"/>
      <c r="D8" s="45" t="s">
        <v>249</v>
      </c>
      <c r="E8" s="79"/>
    </row>
    <row r="9" spans="1:5" ht="12.75">
      <c r="A9" s="33" t="s">
        <v>66</v>
      </c>
      <c r="B9" s="33"/>
      <c r="C9" s="33"/>
      <c r="D9" s="26" t="s">
        <v>148</v>
      </c>
      <c r="E9" s="80">
        <f>E10</f>
        <v>15801.82</v>
      </c>
    </row>
    <row r="10" spans="1:5" ht="12.75">
      <c r="A10" s="33"/>
      <c r="B10" s="33" t="s">
        <v>595</v>
      </c>
      <c r="C10" s="33"/>
      <c r="D10" s="26" t="s">
        <v>572</v>
      </c>
      <c r="E10" s="81">
        <f>E11</f>
        <v>15801.82</v>
      </c>
    </row>
    <row r="11" spans="1:5" ht="12.75">
      <c r="A11" s="3"/>
      <c r="B11" s="3"/>
      <c r="C11" s="33" t="s">
        <v>201</v>
      </c>
      <c r="D11" s="16" t="s">
        <v>117</v>
      </c>
      <c r="E11" s="81">
        <v>15801.82</v>
      </c>
    </row>
    <row r="12" spans="1:5" ht="12.75">
      <c r="A12" s="3"/>
      <c r="B12" s="3"/>
      <c r="C12" s="33"/>
      <c r="D12" s="15" t="s">
        <v>118</v>
      </c>
      <c r="E12" s="80"/>
    </row>
    <row r="13" spans="1:5" ht="12.75">
      <c r="A13" s="21"/>
      <c r="B13" s="21"/>
      <c r="C13" s="38"/>
      <c r="D13" s="22" t="s">
        <v>119</v>
      </c>
      <c r="E13" s="79"/>
    </row>
    <row r="14" spans="1:5" ht="12.75">
      <c r="A14" s="54">
        <v>150</v>
      </c>
      <c r="B14" s="54"/>
      <c r="C14" s="53"/>
      <c r="D14" s="65" t="s">
        <v>363</v>
      </c>
      <c r="E14" s="131">
        <f>E15</f>
        <v>590000</v>
      </c>
    </row>
    <row r="15" spans="1:5" s="71" customFormat="1" ht="12.75">
      <c r="A15" s="112"/>
      <c r="B15" s="112">
        <v>15011</v>
      </c>
      <c r="C15" s="111"/>
      <c r="D15" s="135" t="s">
        <v>364</v>
      </c>
      <c r="E15" s="81">
        <f>SUM(E16:E20)</f>
        <v>590000</v>
      </c>
    </row>
    <row r="16" spans="1:5" ht="12.75">
      <c r="A16" s="3"/>
      <c r="B16" s="3"/>
      <c r="C16" s="34" t="s">
        <v>184</v>
      </c>
      <c r="D16" s="13" t="s">
        <v>105</v>
      </c>
      <c r="E16" s="81">
        <v>450000</v>
      </c>
    </row>
    <row r="17" spans="1:5" ht="12.75">
      <c r="A17" s="3"/>
      <c r="B17" s="3"/>
      <c r="C17" s="33"/>
      <c r="D17" s="16" t="s">
        <v>154</v>
      </c>
      <c r="E17" s="80"/>
    </row>
    <row r="18" spans="1:5" ht="12.75">
      <c r="A18" s="3"/>
      <c r="B18" s="3"/>
      <c r="C18" s="33"/>
      <c r="D18" s="16" t="s">
        <v>155</v>
      </c>
      <c r="E18" s="80"/>
    </row>
    <row r="19" spans="1:5" ht="12.75">
      <c r="A19" s="3"/>
      <c r="B19" s="3"/>
      <c r="C19" s="33"/>
      <c r="D19" s="16" t="s">
        <v>156</v>
      </c>
      <c r="E19" s="81"/>
    </row>
    <row r="20" spans="1:5" ht="12.75">
      <c r="A20" s="21"/>
      <c r="B20" s="21"/>
      <c r="C20" s="38" t="s">
        <v>182</v>
      </c>
      <c r="D20" s="44" t="s">
        <v>100</v>
      </c>
      <c r="E20" s="110">
        <v>140000</v>
      </c>
    </row>
    <row r="21" spans="1:5" ht="12.75">
      <c r="A21" s="54">
        <v>600</v>
      </c>
      <c r="B21" s="54"/>
      <c r="C21" s="53"/>
      <c r="D21" s="65" t="s">
        <v>507</v>
      </c>
      <c r="E21" s="131">
        <f>E29+E22</f>
        <v>2934260</v>
      </c>
    </row>
    <row r="22" spans="1:5" s="71" customFormat="1" ht="12.75">
      <c r="A22" s="112"/>
      <c r="B22" s="112">
        <v>60016</v>
      </c>
      <c r="C22" s="111"/>
      <c r="D22" s="16" t="s">
        <v>41</v>
      </c>
      <c r="E22" s="81">
        <f>SUM(E23:E26)</f>
        <v>2334260</v>
      </c>
    </row>
    <row r="23" spans="1:5" s="71" customFormat="1" ht="12.75">
      <c r="A23" s="112"/>
      <c r="B23" s="112"/>
      <c r="C23" s="33" t="s">
        <v>608</v>
      </c>
      <c r="D23" s="16" t="s">
        <v>609</v>
      </c>
      <c r="E23" s="81">
        <v>1575</v>
      </c>
    </row>
    <row r="24" spans="1:5" s="71" customFormat="1" ht="12.75">
      <c r="A24" s="112"/>
      <c r="B24" s="112"/>
      <c r="C24" s="111"/>
      <c r="D24" s="16" t="s">
        <v>610</v>
      </c>
      <c r="E24" s="81"/>
    </row>
    <row r="25" spans="1:5" s="71" customFormat="1" ht="12.75">
      <c r="A25" s="112"/>
      <c r="B25" s="112"/>
      <c r="C25" s="111"/>
      <c r="D25" s="16" t="s">
        <v>561</v>
      </c>
      <c r="E25" s="81"/>
    </row>
    <row r="26" spans="1:5" s="71" customFormat="1" ht="12.75">
      <c r="A26" s="112"/>
      <c r="B26" s="112"/>
      <c r="C26" s="33" t="s">
        <v>567</v>
      </c>
      <c r="D26" s="16" t="s">
        <v>568</v>
      </c>
      <c r="E26" s="81">
        <v>2332685</v>
      </c>
    </row>
    <row r="27" spans="1:5" s="71" customFormat="1" ht="12.75">
      <c r="A27" s="112"/>
      <c r="B27" s="112"/>
      <c r="C27" s="111"/>
      <c r="D27" s="16" t="s">
        <v>569</v>
      </c>
      <c r="E27" s="81"/>
    </row>
    <row r="28" spans="1:5" s="71" customFormat="1" ht="12.75">
      <c r="A28" s="112"/>
      <c r="B28" s="112"/>
      <c r="C28" s="111"/>
      <c r="D28" s="16" t="s">
        <v>570</v>
      </c>
      <c r="E28" s="81"/>
    </row>
    <row r="29" spans="1:6" s="71" customFormat="1" ht="12.75">
      <c r="A29" s="112"/>
      <c r="B29" s="112">
        <v>60019</v>
      </c>
      <c r="C29" s="111"/>
      <c r="D29" s="135" t="s">
        <v>536</v>
      </c>
      <c r="E29" s="81">
        <f>SUM(E30:E32)</f>
        <v>600000</v>
      </c>
      <c r="F29" s="137"/>
    </row>
    <row r="30" spans="1:6" ht="12.75">
      <c r="A30" s="3"/>
      <c r="B30" s="3"/>
      <c r="C30" s="42" t="s">
        <v>223</v>
      </c>
      <c r="D30" s="51" t="s">
        <v>271</v>
      </c>
      <c r="E30" s="81">
        <v>590000</v>
      </c>
      <c r="F30" s="15"/>
    </row>
    <row r="31" spans="1:6" ht="12.75">
      <c r="A31" s="3"/>
      <c r="B31" s="3"/>
      <c r="C31" s="33"/>
      <c r="D31" s="16" t="s">
        <v>272</v>
      </c>
      <c r="E31" s="81"/>
      <c r="F31" s="15"/>
    </row>
    <row r="32" spans="1:6" ht="12.75">
      <c r="A32" s="3"/>
      <c r="B32" s="3"/>
      <c r="C32" s="33" t="s">
        <v>445</v>
      </c>
      <c r="D32" s="16" t="s">
        <v>446</v>
      </c>
      <c r="E32" s="81">
        <v>10000</v>
      </c>
      <c r="F32" s="15"/>
    </row>
    <row r="33" spans="1:6" ht="12.75">
      <c r="A33" s="21"/>
      <c r="B33" s="21"/>
      <c r="C33" s="38"/>
      <c r="D33" s="44" t="s">
        <v>447</v>
      </c>
      <c r="E33" s="110"/>
      <c r="F33" s="15"/>
    </row>
    <row r="34" spans="1:5" ht="12.75">
      <c r="A34" s="57">
        <v>700</v>
      </c>
      <c r="B34" s="57"/>
      <c r="C34" s="69"/>
      <c r="D34" s="132" t="s">
        <v>104</v>
      </c>
      <c r="E34" s="130">
        <f>E35+E48</f>
        <v>12001648</v>
      </c>
    </row>
    <row r="35" spans="1:5" s="71" customFormat="1" ht="12.75">
      <c r="A35" s="72"/>
      <c r="B35" s="72">
        <v>70005</v>
      </c>
      <c r="C35" s="121"/>
      <c r="D35" s="134" t="s">
        <v>37</v>
      </c>
      <c r="E35" s="138">
        <f>SUM(E36:E47)</f>
        <v>747000</v>
      </c>
    </row>
    <row r="36" spans="3:5" ht="12.75">
      <c r="C36" s="34" t="s">
        <v>183</v>
      </c>
      <c r="D36" s="13" t="s">
        <v>367</v>
      </c>
      <c r="E36" s="82">
        <v>50000</v>
      </c>
    </row>
    <row r="37" spans="3:5" ht="12.75">
      <c r="C37" s="34" t="s">
        <v>368</v>
      </c>
      <c r="D37" s="13" t="s">
        <v>369</v>
      </c>
      <c r="E37" s="82">
        <v>100000</v>
      </c>
    </row>
    <row r="38" spans="3:5" ht="12.75">
      <c r="C38" s="34" t="s">
        <v>184</v>
      </c>
      <c r="D38" s="13" t="s">
        <v>371</v>
      </c>
      <c r="E38" s="82">
        <v>350000</v>
      </c>
    </row>
    <row r="39" ht="12.75">
      <c r="D39" s="13" t="s">
        <v>154</v>
      </c>
    </row>
    <row r="40" ht="12.75">
      <c r="D40" s="13" t="s">
        <v>155</v>
      </c>
    </row>
    <row r="41" ht="12.75">
      <c r="D41" s="13" t="s">
        <v>156</v>
      </c>
    </row>
    <row r="42" spans="3:5" ht="12.75">
      <c r="C42" s="34" t="s">
        <v>237</v>
      </c>
      <c r="D42" s="13" t="s">
        <v>351</v>
      </c>
      <c r="E42" s="82">
        <v>80000</v>
      </c>
    </row>
    <row r="43" ht="12.75">
      <c r="D43" s="13" t="s">
        <v>352</v>
      </c>
    </row>
    <row r="44" spans="1:5" ht="12.75">
      <c r="A44" s="3"/>
      <c r="B44" s="3"/>
      <c r="C44" s="33" t="s">
        <v>185</v>
      </c>
      <c r="D44" s="16" t="s">
        <v>345</v>
      </c>
      <c r="E44" s="83">
        <v>150000</v>
      </c>
    </row>
    <row r="45" spans="1:5" ht="12.75">
      <c r="A45" s="3"/>
      <c r="B45" s="3"/>
      <c r="C45" s="33"/>
      <c r="D45" s="16" t="s">
        <v>346</v>
      </c>
      <c r="E45" s="83"/>
    </row>
    <row r="46" spans="1:5" ht="12.75">
      <c r="A46" s="3"/>
      <c r="B46" s="3"/>
      <c r="C46" s="33" t="s">
        <v>182</v>
      </c>
      <c r="D46" s="16" t="s">
        <v>100</v>
      </c>
      <c r="E46" s="83">
        <v>15000</v>
      </c>
    </row>
    <row r="47" spans="1:5" ht="12.75">
      <c r="A47" s="3"/>
      <c r="B47" s="3"/>
      <c r="C47" s="33" t="s">
        <v>186</v>
      </c>
      <c r="D47" s="16" t="s">
        <v>372</v>
      </c>
      <c r="E47" s="83">
        <v>2000</v>
      </c>
    </row>
    <row r="48" spans="1:5" ht="12.75">
      <c r="A48" s="3"/>
      <c r="B48" s="3">
        <v>70007</v>
      </c>
      <c r="C48" s="33"/>
      <c r="D48" s="16" t="s">
        <v>537</v>
      </c>
      <c r="E48" s="83">
        <f>SUM(E49:E64)</f>
        <v>11254648</v>
      </c>
    </row>
    <row r="49" spans="1:5" ht="12.75">
      <c r="A49" s="3"/>
      <c r="B49" s="3"/>
      <c r="C49" s="34" t="s">
        <v>441</v>
      </c>
      <c r="D49" s="13" t="s">
        <v>442</v>
      </c>
      <c r="E49" s="83">
        <v>50000</v>
      </c>
    </row>
    <row r="50" spans="1:5" ht="12.75">
      <c r="A50" s="3"/>
      <c r="B50" s="3"/>
      <c r="D50" s="13" t="s">
        <v>443</v>
      </c>
      <c r="E50" s="83"/>
    </row>
    <row r="51" spans="1:5" ht="12.75">
      <c r="A51" s="3"/>
      <c r="B51" s="3"/>
      <c r="D51" s="13" t="s">
        <v>444</v>
      </c>
      <c r="E51" s="83"/>
    </row>
    <row r="52" spans="1:5" ht="12.75">
      <c r="A52" s="3"/>
      <c r="B52" s="3"/>
      <c r="C52" s="34" t="s">
        <v>184</v>
      </c>
      <c r="D52" s="13" t="s">
        <v>371</v>
      </c>
      <c r="E52" s="83">
        <v>1800000</v>
      </c>
    </row>
    <row r="53" spans="1:5" ht="12.75">
      <c r="A53" s="3"/>
      <c r="B53" s="3"/>
      <c r="D53" s="13" t="s">
        <v>154</v>
      </c>
      <c r="E53" s="83"/>
    </row>
    <row r="54" spans="1:5" ht="12.75">
      <c r="A54" s="3"/>
      <c r="B54" s="3"/>
      <c r="D54" s="13" t="s">
        <v>155</v>
      </c>
      <c r="E54" s="83"/>
    </row>
    <row r="55" spans="1:5" ht="12.75">
      <c r="A55" s="3"/>
      <c r="B55" s="3"/>
      <c r="D55" s="13" t="s">
        <v>156</v>
      </c>
      <c r="E55" s="83"/>
    </row>
    <row r="56" spans="1:5" ht="12.75">
      <c r="A56" s="3"/>
      <c r="B56" s="3"/>
      <c r="C56" s="33" t="s">
        <v>185</v>
      </c>
      <c r="D56" s="16" t="s">
        <v>345</v>
      </c>
      <c r="E56" s="83">
        <v>892000</v>
      </c>
    </row>
    <row r="57" spans="1:5" ht="12.75">
      <c r="A57" s="3"/>
      <c r="B57" s="3"/>
      <c r="C57" s="33"/>
      <c r="D57" s="16" t="s">
        <v>346</v>
      </c>
      <c r="E57" s="83"/>
    </row>
    <row r="58" spans="1:5" ht="13.5" customHeight="1">
      <c r="A58" s="3"/>
      <c r="B58" s="3"/>
      <c r="C58" s="33" t="s">
        <v>182</v>
      </c>
      <c r="D58" s="16" t="s">
        <v>100</v>
      </c>
      <c r="E58" s="83">
        <v>2300000</v>
      </c>
    </row>
    <row r="59" spans="1:5" ht="12.75">
      <c r="A59" s="3"/>
      <c r="B59" s="3"/>
      <c r="C59" s="33" t="s">
        <v>186</v>
      </c>
      <c r="D59" s="16" t="s">
        <v>372</v>
      </c>
      <c r="E59" s="83">
        <v>50000</v>
      </c>
    </row>
    <row r="60" spans="1:5" ht="12.75">
      <c r="A60" s="3"/>
      <c r="B60" s="3"/>
      <c r="C60" s="33" t="s">
        <v>611</v>
      </c>
      <c r="D60" s="16" t="s">
        <v>612</v>
      </c>
      <c r="E60" s="83">
        <v>180852</v>
      </c>
    </row>
    <row r="61" spans="1:5" ht="12.75">
      <c r="A61" s="3"/>
      <c r="B61" s="3"/>
      <c r="C61" s="33" t="s">
        <v>538</v>
      </c>
      <c r="D61" s="16" t="s">
        <v>514</v>
      </c>
      <c r="E61" s="83">
        <v>0</v>
      </c>
    </row>
    <row r="62" spans="1:6" ht="12.75">
      <c r="A62" s="3"/>
      <c r="B62" s="3"/>
      <c r="C62" s="33"/>
      <c r="D62" s="16" t="s">
        <v>539</v>
      </c>
      <c r="E62" s="83"/>
      <c r="F62" s="15"/>
    </row>
    <row r="63" spans="1:6" ht="12.75">
      <c r="A63" s="3"/>
      <c r="B63" s="3"/>
      <c r="C63" s="33"/>
      <c r="D63" s="16" t="s">
        <v>554</v>
      </c>
      <c r="E63" s="83"/>
      <c r="F63" s="15"/>
    </row>
    <row r="64" spans="1:6" ht="12.75">
      <c r="A64" s="3"/>
      <c r="B64" s="3"/>
      <c r="C64" s="33" t="s">
        <v>660</v>
      </c>
      <c r="D64" s="16" t="s">
        <v>661</v>
      </c>
      <c r="E64" s="83">
        <v>5981796</v>
      </c>
      <c r="F64" s="15"/>
    </row>
    <row r="65" spans="1:6" ht="12.75">
      <c r="A65" s="3"/>
      <c r="B65" s="3"/>
      <c r="C65" s="33"/>
      <c r="D65" s="16" t="s">
        <v>662</v>
      </c>
      <c r="E65" s="83"/>
      <c r="F65" s="15"/>
    </row>
    <row r="66" spans="1:6" ht="12.75">
      <c r="A66" s="21"/>
      <c r="B66" s="21"/>
      <c r="C66" s="38"/>
      <c r="D66" s="44" t="s">
        <v>663</v>
      </c>
      <c r="E66" s="84"/>
      <c r="F66" s="15"/>
    </row>
    <row r="67" spans="1:5" ht="12.75">
      <c r="A67" s="54">
        <v>710</v>
      </c>
      <c r="B67" s="54"/>
      <c r="C67" s="53"/>
      <c r="D67" s="65" t="s">
        <v>370</v>
      </c>
      <c r="E67" s="131">
        <f>E68</f>
        <v>271600</v>
      </c>
    </row>
    <row r="68" spans="1:5" s="71" customFormat="1" ht="12.75">
      <c r="A68" s="112"/>
      <c r="B68" s="112">
        <v>71035</v>
      </c>
      <c r="C68" s="111"/>
      <c r="D68" s="135" t="s">
        <v>396</v>
      </c>
      <c r="E68" s="81">
        <f>SUM(E69:E70)</f>
        <v>271600</v>
      </c>
    </row>
    <row r="69" spans="1:5" ht="12.75">
      <c r="A69" s="3"/>
      <c r="B69" s="3"/>
      <c r="C69" s="33" t="s">
        <v>182</v>
      </c>
      <c r="D69" s="16" t="s">
        <v>100</v>
      </c>
      <c r="E69" s="83">
        <v>265000</v>
      </c>
    </row>
    <row r="70" spans="1:5" ht="12.75">
      <c r="A70" s="3"/>
      <c r="B70" s="3"/>
      <c r="C70" s="33" t="s">
        <v>579</v>
      </c>
      <c r="D70" s="16" t="s">
        <v>580</v>
      </c>
      <c r="E70" s="83">
        <v>6600</v>
      </c>
    </row>
    <row r="71" spans="1:5" ht="12.75">
      <c r="A71" s="3"/>
      <c r="B71" s="3"/>
      <c r="C71" s="33"/>
      <c r="D71" s="16" t="s">
        <v>581</v>
      </c>
      <c r="E71" s="83"/>
    </row>
    <row r="72" spans="1:5" ht="12.75">
      <c r="A72" s="21"/>
      <c r="B72" s="21"/>
      <c r="C72" s="38"/>
      <c r="D72" s="44" t="s">
        <v>582</v>
      </c>
      <c r="E72" s="84"/>
    </row>
    <row r="73" spans="1:5" ht="12.75">
      <c r="A73" s="57">
        <v>750</v>
      </c>
      <c r="B73" s="57"/>
      <c r="C73" s="69"/>
      <c r="D73" s="132" t="s">
        <v>106</v>
      </c>
      <c r="E73" s="130">
        <f>E74+E84+E96</f>
        <v>797730.25</v>
      </c>
    </row>
    <row r="74" spans="1:5" ht="12.75">
      <c r="A74" s="57"/>
      <c r="B74" s="57">
        <v>75011</v>
      </c>
      <c r="C74" s="69"/>
      <c r="D74" s="132" t="s">
        <v>116</v>
      </c>
      <c r="E74" s="130">
        <f>SUM(E75:E82)</f>
        <v>455130.25</v>
      </c>
    </row>
    <row r="75" spans="1:5" ht="12.75">
      <c r="A75" s="57"/>
      <c r="B75" s="57"/>
      <c r="C75" s="33" t="s">
        <v>187</v>
      </c>
      <c r="D75" s="16" t="s">
        <v>140</v>
      </c>
      <c r="E75" s="138">
        <v>0</v>
      </c>
    </row>
    <row r="76" spans="1:5" ht="12.75">
      <c r="A76" s="3"/>
      <c r="B76" s="3"/>
      <c r="C76" s="33" t="s">
        <v>201</v>
      </c>
      <c r="D76" s="16" t="s">
        <v>117</v>
      </c>
      <c r="E76" s="83">
        <v>443969</v>
      </c>
    </row>
    <row r="77" spans="1:5" ht="12.75">
      <c r="A77" s="3"/>
      <c r="B77" s="3"/>
      <c r="C77" s="33"/>
      <c r="D77" s="15" t="s">
        <v>118</v>
      </c>
      <c r="E77" s="85"/>
    </row>
    <row r="78" spans="1:5" ht="12.75">
      <c r="A78" s="3"/>
      <c r="B78" s="3"/>
      <c r="C78" s="33"/>
      <c r="D78" s="15" t="s">
        <v>119</v>
      </c>
      <c r="E78" s="85"/>
    </row>
    <row r="79" spans="1:5" ht="12.75">
      <c r="A79" s="3"/>
      <c r="B79" s="3"/>
      <c r="C79" s="33" t="s">
        <v>634</v>
      </c>
      <c r="D79" s="15" t="s">
        <v>635</v>
      </c>
      <c r="E79" s="85">
        <v>11130.25</v>
      </c>
    </row>
    <row r="80" spans="1:5" ht="12.75">
      <c r="A80" s="3"/>
      <c r="B80" s="3"/>
      <c r="C80" s="33"/>
      <c r="D80" s="47" t="s">
        <v>636</v>
      </c>
      <c r="E80" s="85"/>
    </row>
    <row r="81" spans="1:5" ht="12.75">
      <c r="A81" s="3"/>
      <c r="B81" s="3"/>
      <c r="C81" s="33" t="s">
        <v>214</v>
      </c>
      <c r="D81" s="16" t="s">
        <v>215</v>
      </c>
      <c r="E81" s="85">
        <v>31</v>
      </c>
    </row>
    <row r="82" spans="1:5" ht="12.75">
      <c r="A82" s="3"/>
      <c r="B82" s="3"/>
      <c r="C82" s="33"/>
      <c r="D82" s="16" t="s">
        <v>302</v>
      </c>
      <c r="E82" s="85"/>
    </row>
    <row r="83" spans="1:5" ht="12.75">
      <c r="A83" s="3"/>
      <c r="B83" s="3"/>
      <c r="C83" s="33"/>
      <c r="D83" s="16" t="s">
        <v>216</v>
      </c>
      <c r="E83" s="85"/>
    </row>
    <row r="84" spans="1:5" s="71" customFormat="1" ht="12.75">
      <c r="A84" s="112"/>
      <c r="B84" s="112">
        <v>75023</v>
      </c>
      <c r="C84" s="111"/>
      <c r="D84" s="135" t="s">
        <v>163</v>
      </c>
      <c r="E84" s="81">
        <f>SUM(E85:E92)</f>
        <v>324600</v>
      </c>
    </row>
    <row r="85" spans="1:5" ht="12.75">
      <c r="A85" s="3"/>
      <c r="B85" s="3"/>
      <c r="C85" s="33" t="s">
        <v>182</v>
      </c>
      <c r="D85" s="16" t="s">
        <v>100</v>
      </c>
      <c r="E85" s="83">
        <v>125000</v>
      </c>
    </row>
    <row r="86" spans="1:5" ht="12.75">
      <c r="A86" s="3"/>
      <c r="B86" s="3"/>
      <c r="C86" s="33" t="s">
        <v>590</v>
      </c>
      <c r="D86" s="16" t="s">
        <v>487</v>
      </c>
      <c r="E86" s="83">
        <v>144400</v>
      </c>
    </row>
    <row r="87" spans="1:5" ht="12.75">
      <c r="A87" s="3"/>
      <c r="B87" s="3"/>
      <c r="C87" s="33"/>
      <c r="D87" s="16" t="s">
        <v>488</v>
      </c>
      <c r="E87" s="83"/>
    </row>
    <row r="88" spans="1:5" ht="12.75">
      <c r="A88" s="3"/>
      <c r="B88" s="3"/>
      <c r="C88" s="33"/>
      <c r="D88" s="16" t="s">
        <v>489</v>
      </c>
      <c r="E88" s="83"/>
    </row>
    <row r="89" spans="1:5" ht="12.75">
      <c r="A89" s="3"/>
      <c r="B89" s="3"/>
      <c r="C89" s="33"/>
      <c r="D89" s="16" t="s">
        <v>490</v>
      </c>
      <c r="E89" s="83"/>
    </row>
    <row r="90" spans="1:5" ht="12.75">
      <c r="A90" s="3"/>
      <c r="B90" s="3"/>
      <c r="C90" s="33"/>
      <c r="D90" s="16" t="s">
        <v>247</v>
      </c>
      <c r="E90" s="83"/>
    </row>
    <row r="91" spans="1:5" ht="12.75">
      <c r="A91" s="3"/>
      <c r="B91" s="3"/>
      <c r="C91" s="33" t="s">
        <v>486</v>
      </c>
      <c r="D91" s="16" t="s">
        <v>487</v>
      </c>
      <c r="E91" s="83">
        <v>55200</v>
      </c>
    </row>
    <row r="92" spans="1:5" ht="12.75">
      <c r="A92" s="3"/>
      <c r="B92" s="3"/>
      <c r="C92" s="33"/>
      <c r="D92" s="16" t="s">
        <v>488</v>
      </c>
      <c r="E92" s="83"/>
    </row>
    <row r="93" spans="1:5" ht="12.75">
      <c r="A93" s="3"/>
      <c r="B93" s="3"/>
      <c r="C93" s="33"/>
      <c r="D93" s="16" t="s">
        <v>489</v>
      </c>
      <c r="E93" s="83"/>
    </row>
    <row r="94" spans="1:5" ht="12.75">
      <c r="A94" s="3"/>
      <c r="B94" s="3"/>
      <c r="C94" s="33"/>
      <c r="D94" s="16" t="s">
        <v>490</v>
      </c>
      <c r="E94" s="83"/>
    </row>
    <row r="95" spans="1:5" ht="12.75">
      <c r="A95" s="3"/>
      <c r="B95" s="3"/>
      <c r="C95" s="33"/>
      <c r="D95" s="16" t="s">
        <v>247</v>
      </c>
      <c r="E95" s="83"/>
    </row>
    <row r="96" spans="1:5" ht="12.75">
      <c r="A96" s="3"/>
      <c r="B96" s="3">
        <v>75075</v>
      </c>
      <c r="C96" s="33"/>
      <c r="D96" s="16" t="s">
        <v>240</v>
      </c>
      <c r="E96" s="83">
        <f>E97</f>
        <v>18000</v>
      </c>
    </row>
    <row r="97" spans="1:5" ht="12.75">
      <c r="A97" s="21"/>
      <c r="B97" s="21"/>
      <c r="C97" s="38" t="s">
        <v>182</v>
      </c>
      <c r="D97" s="44" t="s">
        <v>100</v>
      </c>
      <c r="E97" s="84">
        <v>18000</v>
      </c>
    </row>
    <row r="98" spans="1:5" ht="12.75">
      <c r="A98" s="57">
        <v>751</v>
      </c>
      <c r="B98" s="57"/>
      <c r="C98" s="69"/>
      <c r="D98" s="132" t="s">
        <v>157</v>
      </c>
      <c r="E98" s="88">
        <f>E100</f>
        <v>5294</v>
      </c>
    </row>
    <row r="99" spans="1:5" ht="12.75">
      <c r="A99" s="57"/>
      <c r="B99" s="57"/>
      <c r="C99" s="69"/>
      <c r="D99" s="56" t="s">
        <v>158</v>
      </c>
      <c r="E99" s="74"/>
    </row>
    <row r="100" spans="1:5" s="71" customFormat="1" ht="12.75">
      <c r="A100" s="112"/>
      <c r="B100" s="112">
        <v>75101</v>
      </c>
      <c r="C100" s="111"/>
      <c r="D100" s="137" t="s">
        <v>120</v>
      </c>
      <c r="E100" s="123">
        <f>E102</f>
        <v>5294</v>
      </c>
    </row>
    <row r="101" spans="1:5" ht="12.75">
      <c r="A101" s="3"/>
      <c r="B101" s="3"/>
      <c r="C101" s="33"/>
      <c r="D101" s="16" t="s">
        <v>121</v>
      </c>
      <c r="E101" s="76"/>
    </row>
    <row r="102" spans="1:5" ht="12.75">
      <c r="A102" s="3"/>
      <c r="B102" s="3"/>
      <c r="C102" s="33" t="s">
        <v>201</v>
      </c>
      <c r="D102" s="15" t="s">
        <v>117</v>
      </c>
      <c r="E102" s="85">
        <v>5294</v>
      </c>
    </row>
    <row r="103" spans="1:5" s="15" customFormat="1" ht="12.75">
      <c r="A103" s="3"/>
      <c r="B103" s="3"/>
      <c r="C103" s="33"/>
      <c r="D103" s="15" t="s">
        <v>118</v>
      </c>
      <c r="E103" s="85"/>
    </row>
    <row r="104" spans="1:5" s="15" customFormat="1" ht="12.75">
      <c r="A104" s="21"/>
      <c r="B104" s="21"/>
      <c r="C104" s="38"/>
      <c r="D104" s="44" t="s">
        <v>119</v>
      </c>
      <c r="E104" s="75"/>
    </row>
    <row r="105" spans="1:5" ht="12.75">
      <c r="A105" s="57">
        <v>756</v>
      </c>
      <c r="B105" s="57"/>
      <c r="C105" s="69"/>
      <c r="D105" s="132" t="s">
        <v>178</v>
      </c>
      <c r="E105" s="130">
        <f>SUM(+E109+E112+E136+E147+E122+E144)</f>
        <v>53552362</v>
      </c>
    </row>
    <row r="106" spans="1:4" ht="12.75">
      <c r="A106" s="57"/>
      <c r="B106" s="57"/>
      <c r="C106" s="69"/>
      <c r="D106" s="132" t="s">
        <v>179</v>
      </c>
    </row>
    <row r="107" spans="1:4" ht="12.75">
      <c r="A107" s="57"/>
      <c r="B107" s="57"/>
      <c r="C107" s="69"/>
      <c r="D107" s="132" t="s">
        <v>180</v>
      </c>
    </row>
    <row r="108" spans="1:4" ht="12.75">
      <c r="A108" s="57"/>
      <c r="B108" s="57"/>
      <c r="C108" s="69"/>
      <c r="D108" s="132" t="s">
        <v>181</v>
      </c>
    </row>
    <row r="109" spans="1:5" s="71" customFormat="1" ht="12.75">
      <c r="A109" s="72"/>
      <c r="B109" s="72">
        <v>75601</v>
      </c>
      <c r="C109" s="121"/>
      <c r="D109" s="134" t="s">
        <v>107</v>
      </c>
      <c r="E109" s="138">
        <f>E110</f>
        <v>310000</v>
      </c>
    </row>
    <row r="110" spans="3:5" ht="12.75">
      <c r="C110" s="34" t="s">
        <v>188</v>
      </c>
      <c r="D110" s="13" t="s">
        <v>373</v>
      </c>
      <c r="E110" s="82">
        <v>310000</v>
      </c>
    </row>
    <row r="111" ht="12.75">
      <c r="D111" s="13" t="s">
        <v>108</v>
      </c>
    </row>
    <row r="112" spans="1:5" s="71" customFormat="1" ht="12.75">
      <c r="A112" s="72"/>
      <c r="B112" s="72">
        <v>75615</v>
      </c>
      <c r="C112" s="121"/>
      <c r="D112" s="134" t="s">
        <v>109</v>
      </c>
      <c r="E112" s="138">
        <f>SUM(E115:E121)</f>
        <v>17623520</v>
      </c>
    </row>
    <row r="113" ht="12.75">
      <c r="D113" s="13" t="s">
        <v>218</v>
      </c>
    </row>
    <row r="114" spans="4:5" ht="12.75">
      <c r="D114" t="s">
        <v>219</v>
      </c>
      <c r="E114" s="74"/>
    </row>
    <row r="115" spans="3:5" ht="12.75">
      <c r="C115" s="34" t="s">
        <v>189</v>
      </c>
      <c r="D115" s="46" t="s">
        <v>374</v>
      </c>
      <c r="E115" s="74">
        <v>17180000</v>
      </c>
    </row>
    <row r="116" spans="3:5" ht="12.75">
      <c r="C116" s="34" t="s">
        <v>190</v>
      </c>
      <c r="D116" s="46" t="s">
        <v>375</v>
      </c>
      <c r="E116" s="74">
        <v>320</v>
      </c>
    </row>
    <row r="117" spans="3:5" ht="12.75">
      <c r="C117" s="34" t="s">
        <v>191</v>
      </c>
      <c r="D117" t="s">
        <v>376</v>
      </c>
      <c r="E117" s="74">
        <v>385000</v>
      </c>
    </row>
    <row r="118" spans="3:5" ht="12.75">
      <c r="C118" s="34" t="s">
        <v>192</v>
      </c>
      <c r="D118" t="s">
        <v>377</v>
      </c>
      <c r="E118" s="74">
        <v>50000</v>
      </c>
    </row>
    <row r="119" spans="3:5" ht="12.75">
      <c r="C119" s="34" t="s">
        <v>445</v>
      </c>
      <c r="D119" t="s">
        <v>446</v>
      </c>
      <c r="E119" s="74">
        <v>200</v>
      </c>
    </row>
    <row r="120" spans="4:5" ht="12.75">
      <c r="D120" t="s">
        <v>447</v>
      </c>
      <c r="E120" s="74"/>
    </row>
    <row r="121" spans="1:5" ht="12.75">
      <c r="A121" s="3"/>
      <c r="B121" s="3"/>
      <c r="C121" s="33" t="s">
        <v>193</v>
      </c>
      <c r="D121" s="15" t="s">
        <v>605</v>
      </c>
      <c r="E121" s="85">
        <v>8000</v>
      </c>
    </row>
    <row r="122" spans="1:5" s="71" customFormat="1" ht="12.75">
      <c r="A122" s="112"/>
      <c r="B122" s="112">
        <v>75616</v>
      </c>
      <c r="C122" s="111"/>
      <c r="D122" s="70" t="s">
        <v>220</v>
      </c>
      <c r="E122" s="123">
        <f>SUM(E125:E135)</f>
        <v>7622620</v>
      </c>
    </row>
    <row r="123" spans="1:5" ht="12.75">
      <c r="A123" s="3"/>
      <c r="B123" s="3"/>
      <c r="C123" s="33"/>
      <c r="D123" s="47" t="s">
        <v>221</v>
      </c>
      <c r="E123" s="85"/>
    </row>
    <row r="124" spans="1:5" ht="12.75">
      <c r="A124" s="3"/>
      <c r="B124" s="3"/>
      <c r="C124" s="33"/>
      <c r="D124" s="47" t="s">
        <v>222</v>
      </c>
      <c r="E124" s="85"/>
    </row>
    <row r="125" spans="1:5" ht="12.75">
      <c r="A125" s="3"/>
      <c r="B125" s="3"/>
      <c r="C125" s="34" t="s">
        <v>189</v>
      </c>
      <c r="D125" s="46" t="s">
        <v>374</v>
      </c>
      <c r="E125" s="85">
        <v>5300000</v>
      </c>
    </row>
    <row r="126" spans="1:5" ht="12.75">
      <c r="A126" s="3"/>
      <c r="B126" s="3"/>
      <c r="C126" s="34" t="s">
        <v>190</v>
      </c>
      <c r="D126" s="46" t="s">
        <v>375</v>
      </c>
      <c r="E126" s="85">
        <v>50000</v>
      </c>
    </row>
    <row r="127" spans="1:5" ht="12.75">
      <c r="A127" s="3"/>
      <c r="B127" s="3"/>
      <c r="C127" s="33" t="s">
        <v>194</v>
      </c>
      <c r="D127" s="47" t="s">
        <v>380</v>
      </c>
      <c r="E127" s="85">
        <v>420</v>
      </c>
    </row>
    <row r="128" spans="1:5" ht="12.75">
      <c r="A128" s="3"/>
      <c r="B128" s="3"/>
      <c r="C128" s="34" t="s">
        <v>191</v>
      </c>
      <c r="D128" t="s">
        <v>376</v>
      </c>
      <c r="E128" s="85">
        <v>400000</v>
      </c>
    </row>
    <row r="129" spans="1:5" ht="12.75">
      <c r="A129" s="3"/>
      <c r="B129" s="3"/>
      <c r="C129" s="33" t="s">
        <v>195</v>
      </c>
      <c r="D129" s="15" t="s">
        <v>381</v>
      </c>
      <c r="E129" s="85">
        <v>400000</v>
      </c>
    </row>
    <row r="130" spans="1:5" ht="12.75">
      <c r="A130" s="3"/>
      <c r="B130" s="3"/>
      <c r="C130" s="33" t="s">
        <v>540</v>
      </c>
      <c r="D130" s="47" t="s">
        <v>541</v>
      </c>
      <c r="E130" s="85">
        <v>36000</v>
      </c>
    </row>
    <row r="131" spans="1:5" ht="12.75">
      <c r="A131" s="3"/>
      <c r="B131" s="3"/>
      <c r="C131" s="34" t="s">
        <v>192</v>
      </c>
      <c r="D131" t="s">
        <v>377</v>
      </c>
      <c r="E131" s="85">
        <v>1400000</v>
      </c>
    </row>
    <row r="132" spans="1:5" ht="12.75">
      <c r="A132" s="3"/>
      <c r="B132" s="3"/>
      <c r="C132" s="34" t="s">
        <v>445</v>
      </c>
      <c r="D132" t="s">
        <v>446</v>
      </c>
      <c r="E132" s="85">
        <v>11200</v>
      </c>
    </row>
    <row r="133" spans="1:5" ht="12.75">
      <c r="A133" s="3"/>
      <c r="B133" s="3"/>
      <c r="D133" t="s">
        <v>447</v>
      </c>
      <c r="E133" s="85"/>
    </row>
    <row r="134" spans="1:5" ht="12.75">
      <c r="A134" s="3"/>
      <c r="B134" s="3"/>
      <c r="C134" s="33" t="s">
        <v>193</v>
      </c>
      <c r="D134" s="15" t="s">
        <v>379</v>
      </c>
      <c r="E134" s="85">
        <v>25000</v>
      </c>
    </row>
    <row r="135" spans="1:5" ht="12.75">
      <c r="A135" s="3"/>
      <c r="B135" s="3"/>
      <c r="C135" s="33"/>
      <c r="D135" s="47" t="s">
        <v>378</v>
      </c>
      <c r="E135" s="85"/>
    </row>
    <row r="136" spans="1:5" s="71" customFormat="1" ht="12.75">
      <c r="A136" s="72"/>
      <c r="B136" s="72">
        <v>75618</v>
      </c>
      <c r="C136" s="121"/>
      <c r="D136" s="134" t="s">
        <v>164</v>
      </c>
      <c r="E136" s="138">
        <f>SUM(E138:E143)</f>
        <v>1545485</v>
      </c>
    </row>
    <row r="137" ht="12.75">
      <c r="D137" s="13" t="s">
        <v>165</v>
      </c>
    </row>
    <row r="138" spans="3:5" ht="12.75">
      <c r="C138" s="34" t="s">
        <v>543</v>
      </c>
      <c r="D138" s="13" t="s">
        <v>544</v>
      </c>
      <c r="E138" s="82">
        <v>240485</v>
      </c>
    </row>
    <row r="139" ht="12.75">
      <c r="D139" s="13" t="s">
        <v>545</v>
      </c>
    </row>
    <row r="140" spans="3:5" ht="12.75">
      <c r="C140" s="34" t="s">
        <v>196</v>
      </c>
      <c r="D140" s="13" t="s">
        <v>110</v>
      </c>
      <c r="E140" s="82">
        <v>470000</v>
      </c>
    </row>
    <row r="141" spans="3:5" ht="12.75">
      <c r="C141" s="34" t="s">
        <v>197</v>
      </c>
      <c r="D141" s="13" t="s">
        <v>167</v>
      </c>
      <c r="E141" s="82">
        <v>600000</v>
      </c>
    </row>
    <row r="142" spans="1:5" ht="12.75">
      <c r="A142" s="50"/>
      <c r="B142" s="50"/>
      <c r="C142" s="42" t="s">
        <v>223</v>
      </c>
      <c r="D142" s="51" t="s">
        <v>271</v>
      </c>
      <c r="E142" s="86">
        <v>235000</v>
      </c>
    </row>
    <row r="143" ht="12.75">
      <c r="D143" s="13" t="s">
        <v>272</v>
      </c>
    </row>
    <row r="144" spans="1:5" s="71" customFormat="1" ht="12.75">
      <c r="A144" s="72"/>
      <c r="B144" s="72">
        <v>75619</v>
      </c>
      <c r="C144" s="121"/>
      <c r="D144" s="134" t="s">
        <v>542</v>
      </c>
      <c r="E144" s="138">
        <f>E145</f>
        <v>0</v>
      </c>
    </row>
    <row r="145" spans="3:5" ht="12.75">
      <c r="C145" s="34" t="s">
        <v>543</v>
      </c>
      <c r="D145" s="13" t="s">
        <v>544</v>
      </c>
      <c r="E145" s="82">
        <v>0</v>
      </c>
    </row>
    <row r="146" ht="12.75">
      <c r="D146" s="13" t="s">
        <v>545</v>
      </c>
    </row>
    <row r="147" spans="1:5" s="71" customFormat="1" ht="12.75">
      <c r="A147" s="112"/>
      <c r="B147" s="112">
        <v>75621</v>
      </c>
      <c r="C147" s="111"/>
      <c r="D147" s="135" t="s">
        <v>509</v>
      </c>
      <c r="E147" s="81">
        <f>SUM(E148:E149)</f>
        <v>26450737</v>
      </c>
    </row>
    <row r="148" spans="1:5" ht="12.75">
      <c r="A148" s="3"/>
      <c r="B148" s="3"/>
      <c r="C148" s="33" t="s">
        <v>198</v>
      </c>
      <c r="D148" s="16" t="s">
        <v>107</v>
      </c>
      <c r="E148" s="83">
        <v>24721198</v>
      </c>
    </row>
    <row r="149" spans="1:5" ht="12.75">
      <c r="A149" s="21"/>
      <c r="B149" s="21"/>
      <c r="C149" s="38" t="s">
        <v>199</v>
      </c>
      <c r="D149" s="44" t="s">
        <v>382</v>
      </c>
      <c r="E149" s="84">
        <v>1729539</v>
      </c>
    </row>
    <row r="150" spans="1:5" ht="12.75">
      <c r="A150" s="57">
        <v>758</v>
      </c>
      <c r="B150" s="57"/>
      <c r="C150" s="69"/>
      <c r="D150" s="132" t="s">
        <v>111</v>
      </c>
      <c r="E150" s="130">
        <f>E151+E154+E168+E164</f>
        <v>22187952.5</v>
      </c>
    </row>
    <row r="151" spans="1:5" s="71" customFormat="1" ht="12.75">
      <c r="A151" s="72"/>
      <c r="B151" s="72">
        <v>75801</v>
      </c>
      <c r="C151" s="121"/>
      <c r="D151" s="134" t="s">
        <v>112</v>
      </c>
      <c r="E151" s="138">
        <f>E153</f>
        <v>20322280</v>
      </c>
    </row>
    <row r="152" ht="12.75">
      <c r="D152" s="13" t="s">
        <v>113</v>
      </c>
    </row>
    <row r="153" spans="3:5" ht="12.75">
      <c r="C153" s="34" t="s">
        <v>200</v>
      </c>
      <c r="D153" s="13" t="s">
        <v>114</v>
      </c>
      <c r="E153" s="82">
        <v>20322280</v>
      </c>
    </row>
    <row r="154" spans="1:5" s="71" customFormat="1" ht="12.75">
      <c r="A154" s="112"/>
      <c r="B154" s="112">
        <v>75814</v>
      </c>
      <c r="C154" s="111"/>
      <c r="D154" s="135" t="s">
        <v>115</v>
      </c>
      <c r="E154" s="81">
        <f>SUM(E155:E163)</f>
        <v>1592618.5</v>
      </c>
    </row>
    <row r="155" spans="1:5" ht="12.75">
      <c r="A155" s="3"/>
      <c r="B155" s="3"/>
      <c r="C155" s="33" t="s">
        <v>186</v>
      </c>
      <c r="D155" s="16" t="s">
        <v>383</v>
      </c>
      <c r="E155" s="83">
        <v>210000</v>
      </c>
    </row>
    <row r="156" spans="1:5" ht="12.75">
      <c r="A156" s="3"/>
      <c r="B156" s="3"/>
      <c r="C156" s="33" t="s">
        <v>611</v>
      </c>
      <c r="D156" s="16" t="s">
        <v>612</v>
      </c>
      <c r="E156" s="83">
        <v>69828</v>
      </c>
    </row>
    <row r="157" spans="1:5" ht="12.75">
      <c r="A157" s="3"/>
      <c r="B157" s="3"/>
      <c r="C157" s="33" t="s">
        <v>634</v>
      </c>
      <c r="D157" s="15" t="s">
        <v>635</v>
      </c>
      <c r="E157" s="83">
        <v>1061792.5</v>
      </c>
    </row>
    <row r="158" spans="1:5" ht="12.75">
      <c r="A158" s="3"/>
      <c r="B158" s="3"/>
      <c r="C158" s="33"/>
      <c r="D158" s="47" t="s">
        <v>636</v>
      </c>
      <c r="E158" s="83"/>
    </row>
    <row r="159" spans="1:5" ht="12.75">
      <c r="A159" s="3"/>
      <c r="B159" s="3"/>
      <c r="C159" s="33" t="s">
        <v>586</v>
      </c>
      <c r="D159" s="16" t="s">
        <v>587</v>
      </c>
      <c r="E159" s="83">
        <v>0</v>
      </c>
    </row>
    <row r="160" spans="1:5" ht="12.75">
      <c r="A160" s="3"/>
      <c r="B160" s="3"/>
      <c r="C160" s="33"/>
      <c r="D160" s="16" t="s">
        <v>588</v>
      </c>
      <c r="E160" s="83"/>
    </row>
    <row r="161" spans="1:5" ht="12.75">
      <c r="A161" s="3"/>
      <c r="B161" s="3"/>
      <c r="C161" s="33"/>
      <c r="D161" s="16" t="s">
        <v>589</v>
      </c>
      <c r="E161" s="83"/>
    </row>
    <row r="162" spans="1:5" ht="12.75">
      <c r="A162" s="3"/>
      <c r="B162" s="3"/>
      <c r="C162" s="33" t="s">
        <v>613</v>
      </c>
      <c r="D162" s="16" t="s">
        <v>614</v>
      </c>
      <c r="E162" s="83">
        <v>250998</v>
      </c>
    </row>
    <row r="163" spans="1:5" ht="12.75">
      <c r="A163" s="3"/>
      <c r="B163" s="3"/>
      <c r="C163" s="33"/>
      <c r="D163" s="16" t="s">
        <v>615</v>
      </c>
      <c r="E163" s="83"/>
    </row>
    <row r="164" spans="1:5" ht="12.75">
      <c r="A164" s="3"/>
      <c r="B164" s="3">
        <v>75816</v>
      </c>
      <c r="C164" s="33"/>
      <c r="D164" s="16" t="s">
        <v>664</v>
      </c>
      <c r="E164" s="83">
        <f>SUM(E165:E166)</f>
        <v>26624</v>
      </c>
    </row>
    <row r="165" spans="1:5" ht="12.75">
      <c r="A165" s="3"/>
      <c r="B165" s="3"/>
      <c r="C165" s="33" t="s">
        <v>186</v>
      </c>
      <c r="D165" s="16" t="s">
        <v>383</v>
      </c>
      <c r="E165" s="83">
        <v>10840</v>
      </c>
    </row>
    <row r="166" spans="1:5" ht="12.75">
      <c r="A166" s="3"/>
      <c r="B166" s="3"/>
      <c r="C166" s="33" t="s">
        <v>665</v>
      </c>
      <c r="D166" s="16" t="s">
        <v>666</v>
      </c>
      <c r="E166" s="83">
        <v>15784</v>
      </c>
    </row>
    <row r="167" spans="1:5" ht="12.75">
      <c r="A167" s="3"/>
      <c r="B167" s="3"/>
      <c r="C167" s="33"/>
      <c r="D167" s="16" t="s">
        <v>667</v>
      </c>
      <c r="E167" s="83"/>
    </row>
    <row r="168" spans="1:5" s="71" customFormat="1" ht="12.75">
      <c r="A168" s="112"/>
      <c r="B168" s="112">
        <v>75831</v>
      </c>
      <c r="C168" s="111"/>
      <c r="D168" s="135" t="s">
        <v>297</v>
      </c>
      <c r="E168" s="81">
        <f>E169</f>
        <v>246430</v>
      </c>
    </row>
    <row r="169" spans="1:5" ht="12.75">
      <c r="A169" s="21"/>
      <c r="B169" s="21"/>
      <c r="C169" s="38" t="s">
        <v>200</v>
      </c>
      <c r="D169" s="44" t="s">
        <v>114</v>
      </c>
      <c r="E169" s="84">
        <v>246430</v>
      </c>
    </row>
    <row r="170" spans="1:5" ht="12.75">
      <c r="A170" s="54">
        <v>801</v>
      </c>
      <c r="B170" s="54"/>
      <c r="C170" s="53"/>
      <c r="D170" s="65" t="s">
        <v>328</v>
      </c>
      <c r="E170" s="131">
        <f>E174+E171+E181</f>
        <v>3445482.13</v>
      </c>
    </row>
    <row r="171" spans="1:5" s="71" customFormat="1" ht="12.75">
      <c r="A171" s="112"/>
      <c r="B171" s="112">
        <v>80101</v>
      </c>
      <c r="C171" s="111"/>
      <c r="D171" s="135" t="s">
        <v>606</v>
      </c>
      <c r="E171" s="81">
        <f>E172</f>
        <v>12000</v>
      </c>
    </row>
    <row r="172" spans="1:5" ht="12.75">
      <c r="A172" s="54"/>
      <c r="B172" s="54"/>
      <c r="C172" s="33" t="s">
        <v>210</v>
      </c>
      <c r="D172" s="16" t="s">
        <v>448</v>
      </c>
      <c r="E172" s="81">
        <v>12000</v>
      </c>
    </row>
    <row r="173" spans="1:5" ht="12.75">
      <c r="A173" s="54"/>
      <c r="B173" s="54"/>
      <c r="C173" s="33"/>
      <c r="D173" s="16" t="s">
        <v>211</v>
      </c>
      <c r="E173" s="81"/>
    </row>
    <row r="174" spans="1:5" s="71" customFormat="1" ht="12.75">
      <c r="A174" s="112"/>
      <c r="B174" s="112">
        <v>80104</v>
      </c>
      <c r="C174" s="111"/>
      <c r="D174" s="135" t="s">
        <v>332</v>
      </c>
      <c r="E174" s="81">
        <f>SUM(E175:E180)</f>
        <v>3275208</v>
      </c>
    </row>
    <row r="175" spans="1:5" ht="12.75">
      <c r="A175" s="3"/>
      <c r="B175" s="3"/>
      <c r="C175" s="34" t="s">
        <v>182</v>
      </c>
      <c r="D175" s="13" t="s">
        <v>100</v>
      </c>
      <c r="E175" s="83">
        <v>500000</v>
      </c>
    </row>
    <row r="176" spans="1:5" ht="12.75">
      <c r="A176" s="3"/>
      <c r="B176" s="3"/>
      <c r="C176" s="33" t="s">
        <v>210</v>
      </c>
      <c r="D176" s="16" t="s">
        <v>448</v>
      </c>
      <c r="E176" s="83">
        <v>1325208</v>
      </c>
    </row>
    <row r="177" spans="1:5" ht="12.75">
      <c r="A177" s="3"/>
      <c r="B177" s="3"/>
      <c r="C177" s="33"/>
      <c r="D177" s="16" t="s">
        <v>211</v>
      </c>
      <c r="E177" s="83"/>
    </row>
    <row r="178" spans="1:5" ht="12.75">
      <c r="A178" s="3"/>
      <c r="B178" s="3"/>
      <c r="C178" s="33" t="s">
        <v>347</v>
      </c>
      <c r="D178" s="16" t="s">
        <v>348</v>
      </c>
      <c r="E178" s="83">
        <v>1450000</v>
      </c>
    </row>
    <row r="179" spans="1:5" ht="12.75">
      <c r="A179" s="3"/>
      <c r="B179" s="3"/>
      <c r="C179" s="33"/>
      <c r="D179" s="16" t="s">
        <v>349</v>
      </c>
      <c r="E179" s="83"/>
    </row>
    <row r="180" spans="1:5" ht="12.75">
      <c r="A180" s="3"/>
      <c r="B180" s="3"/>
      <c r="C180" s="33"/>
      <c r="D180" s="16" t="s">
        <v>350</v>
      </c>
      <c r="E180" s="83"/>
    </row>
    <row r="181" spans="1:5" ht="12.75">
      <c r="A181" s="3"/>
      <c r="B181" s="3">
        <v>80153</v>
      </c>
      <c r="C181" s="33"/>
      <c r="D181" s="16" t="s">
        <v>628</v>
      </c>
      <c r="E181" s="83">
        <f>E184</f>
        <v>158274.13</v>
      </c>
    </row>
    <row r="182" spans="1:5" ht="12.75">
      <c r="A182" s="3"/>
      <c r="B182" s="3"/>
      <c r="C182" s="33"/>
      <c r="D182" s="16" t="s">
        <v>630</v>
      </c>
      <c r="E182" s="83"/>
    </row>
    <row r="183" spans="1:5" ht="12.75">
      <c r="A183" s="3"/>
      <c r="B183" s="3"/>
      <c r="C183" s="33"/>
      <c r="D183" s="16" t="s">
        <v>629</v>
      </c>
      <c r="E183" s="83"/>
    </row>
    <row r="184" spans="1:5" ht="12.75">
      <c r="A184" s="3"/>
      <c r="B184" s="3"/>
      <c r="C184" s="33" t="s">
        <v>201</v>
      </c>
      <c r="D184" s="16" t="s">
        <v>117</v>
      </c>
      <c r="E184" s="83">
        <v>158274.13</v>
      </c>
    </row>
    <row r="185" spans="1:5" ht="12.75">
      <c r="A185" s="3"/>
      <c r="B185" s="3"/>
      <c r="C185" s="33"/>
      <c r="D185" s="15" t="s">
        <v>118</v>
      </c>
      <c r="E185" s="83"/>
    </row>
    <row r="186" spans="1:5" ht="12.75">
      <c r="A186" s="21"/>
      <c r="B186" s="21"/>
      <c r="C186" s="38"/>
      <c r="D186" s="22" t="s">
        <v>119</v>
      </c>
      <c r="E186" s="84"/>
    </row>
    <row r="187" spans="1:5" s="56" customFormat="1" ht="12.75">
      <c r="A187" s="54">
        <v>851</v>
      </c>
      <c r="B187" s="54"/>
      <c r="C187" s="53"/>
      <c r="D187" s="65" t="s">
        <v>571</v>
      </c>
      <c r="E187" s="131">
        <f>E188</f>
        <v>6000</v>
      </c>
    </row>
    <row r="188" spans="1:5" ht="12.75">
      <c r="A188" s="3"/>
      <c r="B188" s="3">
        <v>85195</v>
      </c>
      <c r="C188" s="33"/>
      <c r="D188" s="16" t="s">
        <v>572</v>
      </c>
      <c r="E188" s="83">
        <f>SUM(E189:E193)</f>
        <v>6000</v>
      </c>
    </row>
    <row r="189" spans="1:5" ht="12.75">
      <c r="A189" s="3"/>
      <c r="B189" s="3"/>
      <c r="C189" s="33" t="s">
        <v>201</v>
      </c>
      <c r="D189" s="16" t="s">
        <v>117</v>
      </c>
      <c r="E189" s="83">
        <v>4000</v>
      </c>
    </row>
    <row r="190" spans="1:5" ht="12.75">
      <c r="A190" s="3"/>
      <c r="B190" s="3"/>
      <c r="C190" s="33"/>
      <c r="D190" s="15" t="s">
        <v>118</v>
      </c>
      <c r="E190" s="83"/>
    </row>
    <row r="191" spans="1:5" ht="12.75">
      <c r="A191" s="3"/>
      <c r="B191" s="3"/>
      <c r="C191" s="33"/>
      <c r="D191" s="15" t="s">
        <v>119</v>
      </c>
      <c r="E191" s="83"/>
    </row>
    <row r="192" spans="1:5" ht="12.75">
      <c r="A192" s="3"/>
      <c r="B192" s="3"/>
      <c r="C192" s="33" t="s">
        <v>573</v>
      </c>
      <c r="D192" s="16" t="s">
        <v>514</v>
      </c>
      <c r="E192" s="83">
        <v>2000</v>
      </c>
    </row>
    <row r="193" spans="1:5" ht="12.75">
      <c r="A193" s="3"/>
      <c r="B193" s="3"/>
      <c r="C193" s="33"/>
      <c r="D193" s="16" t="s">
        <v>574</v>
      </c>
      <c r="E193" s="83"/>
    </row>
    <row r="194" spans="1:5" ht="12.75">
      <c r="A194" s="21"/>
      <c r="B194" s="21"/>
      <c r="C194" s="38"/>
      <c r="D194" s="44" t="s">
        <v>575</v>
      </c>
      <c r="E194" s="84"/>
    </row>
    <row r="195" spans="1:5" ht="12.75">
      <c r="A195" s="57">
        <v>852</v>
      </c>
      <c r="B195" s="57"/>
      <c r="C195" s="69"/>
      <c r="D195" s="132" t="s">
        <v>203</v>
      </c>
      <c r="E195" s="131">
        <f>E212+E225+E196+E207+E222+E231+E218+E247+E240+E243+E203</f>
        <v>4492438.37</v>
      </c>
    </row>
    <row r="196" spans="1:5" s="71" customFormat="1" ht="12.75">
      <c r="A196" s="72"/>
      <c r="B196" s="72">
        <v>85203</v>
      </c>
      <c r="C196" s="121"/>
      <c r="D196" s="134" t="s">
        <v>168</v>
      </c>
      <c r="E196" s="81">
        <f>SUM(E197:E202)</f>
        <v>465660</v>
      </c>
    </row>
    <row r="197" spans="3:5" ht="12.75">
      <c r="C197" s="34" t="s">
        <v>201</v>
      </c>
      <c r="D197" s="13" t="s">
        <v>117</v>
      </c>
      <c r="E197" s="83">
        <v>465600</v>
      </c>
    </row>
    <row r="198" spans="4:5" ht="12.75">
      <c r="D198" s="13" t="s">
        <v>118</v>
      </c>
      <c r="E198" s="83"/>
    </row>
    <row r="199" spans="4:5" ht="12.75">
      <c r="D199" s="13" t="s">
        <v>119</v>
      </c>
      <c r="E199" s="83"/>
    </row>
    <row r="200" spans="3:5" ht="12.75">
      <c r="C200" s="33" t="s">
        <v>214</v>
      </c>
      <c r="D200" s="16" t="s">
        <v>215</v>
      </c>
      <c r="E200" s="83">
        <v>60</v>
      </c>
    </row>
    <row r="201" spans="1:5" ht="12.75">
      <c r="A201" s="3"/>
      <c r="B201" s="3"/>
      <c r="C201" s="33"/>
      <c r="D201" s="16" t="s">
        <v>302</v>
      </c>
      <c r="E201" s="83"/>
    </row>
    <row r="202" spans="1:5" ht="12.75">
      <c r="A202" s="3"/>
      <c r="B202" s="3"/>
      <c r="C202" s="33"/>
      <c r="D202" s="16" t="s">
        <v>216</v>
      </c>
      <c r="E202" s="83"/>
    </row>
    <row r="203" spans="1:5" ht="12.75">
      <c r="A203" s="3"/>
      <c r="B203" s="111" t="s">
        <v>409</v>
      </c>
      <c r="C203" s="112"/>
      <c r="D203" s="137" t="s">
        <v>410</v>
      </c>
      <c r="E203" s="83">
        <f>E204</f>
        <v>30820</v>
      </c>
    </row>
    <row r="204" spans="1:5" ht="12.75">
      <c r="A204" s="3"/>
      <c r="B204" s="3"/>
      <c r="C204" s="33" t="s">
        <v>579</v>
      </c>
      <c r="D204" s="16" t="s">
        <v>580</v>
      </c>
      <c r="E204" s="83">
        <v>30820</v>
      </c>
    </row>
    <row r="205" spans="1:5" ht="12.75">
      <c r="A205" s="3"/>
      <c r="B205" s="3"/>
      <c r="C205" s="33"/>
      <c r="D205" s="16" t="s">
        <v>581</v>
      </c>
      <c r="E205" s="83"/>
    </row>
    <row r="206" spans="1:5" ht="12.75">
      <c r="A206" s="3"/>
      <c r="B206" s="3"/>
      <c r="C206" s="33"/>
      <c r="D206" s="16" t="s">
        <v>582</v>
      </c>
      <c r="E206" s="83"/>
    </row>
    <row r="207" spans="2:5" s="71" customFormat="1" ht="12" customHeight="1">
      <c r="B207" s="72">
        <v>85213</v>
      </c>
      <c r="C207" s="121"/>
      <c r="D207" s="134" t="s">
        <v>141</v>
      </c>
      <c r="E207" s="81">
        <f>SUM(E210:E211)</f>
        <v>66000</v>
      </c>
    </row>
    <row r="208" spans="1:5" ht="12.75">
      <c r="A208"/>
      <c r="D208" s="13" t="s">
        <v>481</v>
      </c>
      <c r="E208" s="83"/>
    </row>
    <row r="209" spans="1:5" ht="12.75">
      <c r="A209"/>
      <c r="D209" s="13" t="s">
        <v>482</v>
      </c>
      <c r="E209" s="83"/>
    </row>
    <row r="210" spans="3:5" ht="12.75">
      <c r="C210" s="33" t="s">
        <v>210</v>
      </c>
      <c r="D210" s="16" t="s">
        <v>448</v>
      </c>
      <c r="E210" s="83">
        <v>66000</v>
      </c>
    </row>
    <row r="211" spans="3:5" ht="12.75">
      <c r="C211" s="33"/>
      <c r="D211" s="16" t="s">
        <v>211</v>
      </c>
      <c r="E211" s="83"/>
    </row>
    <row r="212" spans="1:5" s="71" customFormat="1" ht="12.75">
      <c r="A212" s="112"/>
      <c r="B212" s="72">
        <v>85214</v>
      </c>
      <c r="C212" s="121"/>
      <c r="D212" s="134" t="s">
        <v>483</v>
      </c>
      <c r="E212" s="81">
        <f>SUM(E214:E217)</f>
        <v>451739.02</v>
      </c>
    </row>
    <row r="213" spans="1:5" ht="12.75">
      <c r="A213" s="3"/>
      <c r="D213" s="13" t="s">
        <v>243</v>
      </c>
      <c r="E213" s="83"/>
    </row>
    <row r="214" spans="1:5" ht="12.75">
      <c r="A214" s="3"/>
      <c r="B214" s="3"/>
      <c r="C214" s="33" t="s">
        <v>210</v>
      </c>
      <c r="D214" s="16" t="s">
        <v>448</v>
      </c>
      <c r="E214" s="83">
        <v>450000</v>
      </c>
    </row>
    <row r="215" spans="1:5" ht="12" customHeight="1">
      <c r="A215" s="3"/>
      <c r="B215" s="3"/>
      <c r="C215" s="33"/>
      <c r="D215" s="16" t="s">
        <v>211</v>
      </c>
      <c r="E215" s="83"/>
    </row>
    <row r="216" spans="1:5" ht="12" customHeight="1">
      <c r="A216" s="3"/>
      <c r="B216" s="3"/>
      <c r="C216" s="33" t="s">
        <v>634</v>
      </c>
      <c r="D216" s="15" t="s">
        <v>635</v>
      </c>
      <c r="E216" s="83">
        <v>1739.02</v>
      </c>
    </row>
    <row r="217" spans="1:5" ht="12" customHeight="1">
      <c r="A217" s="3"/>
      <c r="B217" s="3"/>
      <c r="C217" s="33"/>
      <c r="D217" s="47" t="s">
        <v>636</v>
      </c>
      <c r="E217" s="83"/>
    </row>
    <row r="218" spans="1:5" s="71" customFormat="1" ht="12.75">
      <c r="A218" s="112"/>
      <c r="B218" s="112">
        <v>85215</v>
      </c>
      <c r="C218" s="111"/>
      <c r="D218" s="135" t="s">
        <v>556</v>
      </c>
      <c r="E218" s="81">
        <f>E219</f>
        <v>1127.62</v>
      </c>
    </row>
    <row r="219" spans="1:5" ht="12.75">
      <c r="A219" s="3"/>
      <c r="B219" s="3"/>
      <c r="C219" s="34" t="s">
        <v>201</v>
      </c>
      <c r="D219" s="13" t="s">
        <v>117</v>
      </c>
      <c r="E219" s="83">
        <v>1127.62</v>
      </c>
    </row>
    <row r="220" spans="1:5" ht="12.75">
      <c r="A220" s="3"/>
      <c r="B220" s="3"/>
      <c r="D220" s="13" t="s">
        <v>118</v>
      </c>
      <c r="E220" s="83"/>
    </row>
    <row r="221" spans="1:5" ht="12.75">
      <c r="A221" s="3"/>
      <c r="B221" s="3"/>
      <c r="D221" s="13" t="s">
        <v>119</v>
      </c>
      <c r="E221" s="83"/>
    </row>
    <row r="222" spans="1:5" s="71" customFormat="1" ht="12.75">
      <c r="A222" s="112"/>
      <c r="B222" s="112">
        <v>85216</v>
      </c>
      <c r="C222" s="111"/>
      <c r="D222" s="135" t="s">
        <v>296</v>
      </c>
      <c r="E222" s="81">
        <f>SUM(E223:E224)</f>
        <v>760000</v>
      </c>
    </row>
    <row r="223" spans="1:5" ht="12.75">
      <c r="A223" s="3"/>
      <c r="B223" s="3"/>
      <c r="C223" s="33" t="s">
        <v>210</v>
      </c>
      <c r="D223" s="16" t="s">
        <v>448</v>
      </c>
      <c r="E223" s="83">
        <v>760000</v>
      </c>
    </row>
    <row r="224" spans="1:5" ht="12.75">
      <c r="A224" s="3"/>
      <c r="B224" s="3"/>
      <c r="C224" s="33"/>
      <c r="D224" s="16" t="s">
        <v>211</v>
      </c>
      <c r="E224" s="83"/>
    </row>
    <row r="225" spans="1:5" s="71" customFormat="1" ht="12.75">
      <c r="A225" s="112"/>
      <c r="B225" s="112">
        <v>85219</v>
      </c>
      <c r="C225" s="111"/>
      <c r="D225" s="135" t="s">
        <v>61</v>
      </c>
      <c r="E225" s="81">
        <f>SUM(E226:E229)</f>
        <v>263018</v>
      </c>
    </row>
    <row r="226" spans="1:5" ht="12.75">
      <c r="A226" s="3"/>
      <c r="B226" s="3"/>
      <c r="C226" s="34" t="s">
        <v>201</v>
      </c>
      <c r="D226" s="13" t="s">
        <v>117</v>
      </c>
      <c r="E226" s="83">
        <v>15225</v>
      </c>
    </row>
    <row r="227" spans="1:5" ht="12.75">
      <c r="A227" s="3"/>
      <c r="B227" s="3"/>
      <c r="D227" s="13" t="s">
        <v>118</v>
      </c>
      <c r="E227" s="83"/>
    </row>
    <row r="228" spans="1:5" ht="12.75">
      <c r="A228" s="3"/>
      <c r="B228" s="3"/>
      <c r="D228" s="13" t="s">
        <v>119</v>
      </c>
      <c r="E228" s="83"/>
    </row>
    <row r="229" spans="1:5" ht="12.75">
      <c r="A229" s="3"/>
      <c r="B229" s="3"/>
      <c r="C229" s="33" t="s">
        <v>210</v>
      </c>
      <c r="D229" s="16" t="s">
        <v>448</v>
      </c>
      <c r="E229" s="83">
        <v>247793</v>
      </c>
    </row>
    <row r="230" spans="1:5" ht="12.75">
      <c r="A230" s="3"/>
      <c r="B230" s="3"/>
      <c r="C230" s="33"/>
      <c r="D230" s="16" t="s">
        <v>211</v>
      </c>
      <c r="E230" s="83"/>
    </row>
    <row r="231" spans="1:5" s="71" customFormat="1" ht="12.75">
      <c r="A231" s="112"/>
      <c r="B231" s="112">
        <v>85228</v>
      </c>
      <c r="C231" s="111"/>
      <c r="D231" s="135" t="s">
        <v>331</v>
      </c>
      <c r="E231" s="81">
        <f>SUM(E232:E238)</f>
        <v>319550</v>
      </c>
    </row>
    <row r="232" spans="1:5" s="71" customFormat="1" ht="12.75">
      <c r="A232" s="112"/>
      <c r="B232" s="112"/>
      <c r="C232" s="33" t="s">
        <v>441</v>
      </c>
      <c r="D232" s="16" t="s">
        <v>446</v>
      </c>
      <c r="E232" s="81">
        <v>4050</v>
      </c>
    </row>
    <row r="233" spans="1:5" s="71" customFormat="1" ht="12.75">
      <c r="A233" s="112"/>
      <c r="B233" s="112"/>
      <c r="C233" s="33"/>
      <c r="D233" s="16" t="s">
        <v>447</v>
      </c>
      <c r="E233" s="81"/>
    </row>
    <row r="234" spans="1:5" ht="12.75">
      <c r="A234" s="3"/>
      <c r="B234" s="3"/>
      <c r="C234" s="34" t="s">
        <v>201</v>
      </c>
      <c r="D234" s="13" t="s">
        <v>117</v>
      </c>
      <c r="E234" s="83">
        <v>315000</v>
      </c>
    </row>
    <row r="235" spans="1:5" ht="12.75">
      <c r="A235" s="3"/>
      <c r="B235" s="3"/>
      <c r="C235" s="33"/>
      <c r="D235" s="16" t="s">
        <v>118</v>
      </c>
      <c r="E235" s="83"/>
    </row>
    <row r="236" spans="1:5" ht="12.75">
      <c r="A236" s="3"/>
      <c r="B236" s="3"/>
      <c r="C236" s="33"/>
      <c r="D236" s="16" t="s">
        <v>119</v>
      </c>
      <c r="E236" s="83"/>
    </row>
    <row r="237" spans="1:5" ht="12.75">
      <c r="A237" s="3"/>
      <c r="B237" s="3"/>
      <c r="C237" s="33" t="s">
        <v>214</v>
      </c>
      <c r="D237" s="16" t="s">
        <v>215</v>
      </c>
      <c r="E237" s="83">
        <v>500</v>
      </c>
    </row>
    <row r="238" spans="1:5" ht="12.75">
      <c r="A238" s="3"/>
      <c r="B238" s="3"/>
      <c r="C238" s="33"/>
      <c r="D238" s="16" t="s">
        <v>302</v>
      </c>
      <c r="E238" s="83"/>
    </row>
    <row r="239" spans="1:5" ht="12.75">
      <c r="A239" s="3"/>
      <c r="B239" s="3"/>
      <c r="C239" s="33"/>
      <c r="D239" s="16" t="s">
        <v>216</v>
      </c>
      <c r="E239" s="83"/>
    </row>
    <row r="240" spans="1:5" ht="12.75">
      <c r="A240" s="3"/>
      <c r="B240" s="3">
        <v>85230</v>
      </c>
      <c r="C240" s="33"/>
      <c r="D240" s="16" t="s">
        <v>439</v>
      </c>
      <c r="E240" s="83">
        <f>E241</f>
        <v>200000</v>
      </c>
    </row>
    <row r="241" spans="1:5" ht="12.75">
      <c r="A241" s="3"/>
      <c r="B241" s="3"/>
      <c r="C241" s="33" t="s">
        <v>210</v>
      </c>
      <c r="D241" s="16" t="s">
        <v>448</v>
      </c>
      <c r="E241" s="83">
        <v>200000</v>
      </c>
    </row>
    <row r="242" spans="1:5" ht="12.75">
      <c r="A242" s="3"/>
      <c r="B242" s="3"/>
      <c r="C242" s="33"/>
      <c r="D242" s="16" t="s">
        <v>211</v>
      </c>
      <c r="E242" s="83"/>
    </row>
    <row r="243" spans="1:5" ht="12.75">
      <c r="A243" s="3"/>
      <c r="B243" s="3">
        <v>85278</v>
      </c>
      <c r="C243" s="33"/>
      <c r="D243" s="16" t="s">
        <v>601</v>
      </c>
      <c r="E243" s="83">
        <f>E244</f>
        <v>71525</v>
      </c>
    </row>
    <row r="244" spans="1:5" ht="12.75">
      <c r="A244" s="3"/>
      <c r="B244" s="3"/>
      <c r="C244" s="34" t="s">
        <v>201</v>
      </c>
      <c r="D244" s="13" t="s">
        <v>117</v>
      </c>
      <c r="E244" s="83">
        <v>71525</v>
      </c>
    </row>
    <row r="245" spans="1:5" ht="12.75">
      <c r="A245" s="3"/>
      <c r="B245" s="3"/>
      <c r="C245" s="33"/>
      <c r="D245" s="16" t="s">
        <v>118</v>
      </c>
      <c r="E245" s="83"/>
    </row>
    <row r="246" spans="1:5" ht="12.75">
      <c r="A246" s="3"/>
      <c r="B246" s="3"/>
      <c r="C246" s="33"/>
      <c r="D246" s="16" t="s">
        <v>119</v>
      </c>
      <c r="E246" s="83"/>
    </row>
    <row r="247" spans="1:5" s="71" customFormat="1" ht="12.75">
      <c r="A247" s="112"/>
      <c r="B247" s="112">
        <v>85295</v>
      </c>
      <c r="C247" s="111"/>
      <c r="D247" s="135" t="s">
        <v>572</v>
      </c>
      <c r="E247" s="81">
        <f>SUM(E248:E255)</f>
        <v>1862998.73</v>
      </c>
    </row>
    <row r="248" spans="1:5" s="71" customFormat="1" ht="12.75">
      <c r="A248" s="112"/>
      <c r="B248" s="112"/>
      <c r="C248" s="34" t="s">
        <v>201</v>
      </c>
      <c r="D248" s="13" t="s">
        <v>117</v>
      </c>
      <c r="E248" s="81">
        <v>1832998.73</v>
      </c>
    </row>
    <row r="249" spans="1:5" s="71" customFormat="1" ht="12.75">
      <c r="A249" s="112"/>
      <c r="B249" s="112"/>
      <c r="C249" s="34"/>
      <c r="D249" s="13" t="s">
        <v>118</v>
      </c>
      <c r="E249" s="81"/>
    </row>
    <row r="250" spans="1:5" s="71" customFormat="1" ht="12.75">
      <c r="A250" s="112"/>
      <c r="B250" s="112"/>
      <c r="C250" s="34"/>
      <c r="D250" s="13" t="s">
        <v>119</v>
      </c>
      <c r="E250" s="81"/>
    </row>
    <row r="251" spans="1:5" ht="12.75">
      <c r="A251" s="3"/>
      <c r="B251" s="3"/>
      <c r="C251" s="33" t="s">
        <v>573</v>
      </c>
      <c r="D251" s="16" t="s">
        <v>514</v>
      </c>
      <c r="E251" s="83">
        <v>30000</v>
      </c>
    </row>
    <row r="252" spans="1:5" ht="12.75">
      <c r="A252" s="3"/>
      <c r="B252" s="3"/>
      <c r="C252" s="33"/>
      <c r="D252" s="16" t="s">
        <v>574</v>
      </c>
      <c r="E252" s="83"/>
    </row>
    <row r="253" spans="1:5" ht="12.75">
      <c r="A253" s="3"/>
      <c r="B253" s="3"/>
      <c r="C253" s="33"/>
      <c r="D253" s="16" t="s">
        <v>575</v>
      </c>
      <c r="E253" s="83"/>
    </row>
    <row r="254" spans="1:5" ht="12.75">
      <c r="A254" s="3"/>
      <c r="B254" s="3"/>
      <c r="C254" s="33" t="s">
        <v>586</v>
      </c>
      <c r="D254" s="16" t="s">
        <v>587</v>
      </c>
      <c r="E254" s="83">
        <v>0</v>
      </c>
    </row>
    <row r="255" spans="1:5" ht="12.75">
      <c r="A255" s="3"/>
      <c r="B255" s="3"/>
      <c r="C255" s="33"/>
      <c r="D255" s="16" t="s">
        <v>588</v>
      </c>
      <c r="E255" s="83"/>
    </row>
    <row r="256" spans="1:5" ht="12.75">
      <c r="A256" s="21"/>
      <c r="B256" s="21"/>
      <c r="C256" s="38"/>
      <c r="D256" s="44" t="s">
        <v>589</v>
      </c>
      <c r="E256" s="84"/>
    </row>
    <row r="257" spans="1:5" s="56" customFormat="1" ht="12.75">
      <c r="A257" s="54">
        <v>853</v>
      </c>
      <c r="B257" s="54"/>
      <c r="C257" s="53"/>
      <c r="D257" s="65" t="s">
        <v>607</v>
      </c>
      <c r="E257" s="131">
        <f>E258</f>
        <v>7191372</v>
      </c>
    </row>
    <row r="258" spans="1:5" ht="12.75">
      <c r="A258" s="3"/>
      <c r="B258" s="3">
        <v>85395</v>
      </c>
      <c r="C258" s="33"/>
      <c r="D258" s="16" t="s">
        <v>572</v>
      </c>
      <c r="E258" s="83">
        <f>SUM(E259:E265)</f>
        <v>7191372</v>
      </c>
    </row>
    <row r="259" spans="1:5" ht="12.75">
      <c r="A259" s="3"/>
      <c r="B259" s="3"/>
      <c r="C259" s="33" t="s">
        <v>187</v>
      </c>
      <c r="D259" s="16" t="s">
        <v>140</v>
      </c>
      <c r="E259" s="83">
        <v>0</v>
      </c>
    </row>
    <row r="260" spans="1:5" ht="12.75">
      <c r="A260" s="3"/>
      <c r="B260" s="3"/>
      <c r="C260" s="33" t="s">
        <v>634</v>
      </c>
      <c r="D260" s="15" t="s">
        <v>635</v>
      </c>
      <c r="E260" s="83">
        <v>2070972</v>
      </c>
    </row>
    <row r="261" spans="1:5" ht="12.75">
      <c r="A261" s="3"/>
      <c r="B261" s="3"/>
      <c r="C261" s="33"/>
      <c r="D261" s="47" t="s">
        <v>636</v>
      </c>
      <c r="E261" s="83"/>
    </row>
    <row r="262" spans="1:5" ht="12.75">
      <c r="A262" s="3"/>
      <c r="B262" s="3"/>
      <c r="C262" s="33" t="s">
        <v>573</v>
      </c>
      <c r="D262" s="16" t="s">
        <v>514</v>
      </c>
      <c r="E262" s="83">
        <v>5120400</v>
      </c>
    </row>
    <row r="263" spans="1:5" ht="12.75">
      <c r="A263" s="3"/>
      <c r="B263" s="3"/>
      <c r="C263" s="33"/>
      <c r="D263" s="16" t="s">
        <v>574</v>
      </c>
      <c r="E263" s="83"/>
    </row>
    <row r="264" spans="1:5" ht="12.75">
      <c r="A264" s="3"/>
      <c r="B264" s="3"/>
      <c r="C264" s="33"/>
      <c r="D264" s="16" t="s">
        <v>575</v>
      </c>
      <c r="E264" s="83"/>
    </row>
    <row r="265" spans="1:5" ht="12.75">
      <c r="A265" s="3"/>
      <c r="B265" s="3"/>
      <c r="C265" s="33" t="s">
        <v>586</v>
      </c>
      <c r="D265" s="16" t="s">
        <v>587</v>
      </c>
      <c r="E265" s="83">
        <v>0</v>
      </c>
    </row>
    <row r="266" spans="1:5" ht="12.75">
      <c r="A266" s="3"/>
      <c r="B266" s="3"/>
      <c r="C266" s="33"/>
      <c r="D266" s="16" t="s">
        <v>588</v>
      </c>
      <c r="E266" s="83"/>
    </row>
    <row r="267" spans="1:5" ht="12.75">
      <c r="A267" s="21"/>
      <c r="B267" s="21"/>
      <c r="C267" s="38"/>
      <c r="D267" s="44" t="s">
        <v>589</v>
      </c>
      <c r="E267" s="84"/>
    </row>
    <row r="268" spans="1:5" s="56" customFormat="1" ht="12.75">
      <c r="A268" s="54">
        <v>854</v>
      </c>
      <c r="B268" s="54"/>
      <c r="C268" s="53"/>
      <c r="D268" s="65" t="s">
        <v>571</v>
      </c>
      <c r="E268" s="131">
        <f>E269</f>
        <v>42200</v>
      </c>
    </row>
    <row r="269" spans="1:5" ht="12.75">
      <c r="A269" s="3"/>
      <c r="B269" s="3">
        <v>85415</v>
      </c>
      <c r="C269" s="33"/>
      <c r="D269" s="16" t="s">
        <v>432</v>
      </c>
      <c r="E269" s="83">
        <f>SUM(E270:E276)</f>
        <v>42200</v>
      </c>
    </row>
    <row r="270" spans="1:5" ht="12.75">
      <c r="A270" s="3"/>
      <c r="B270" s="3"/>
      <c r="C270" s="33" t="s">
        <v>210</v>
      </c>
      <c r="D270" s="16" t="s">
        <v>448</v>
      </c>
      <c r="E270" s="83">
        <v>21600</v>
      </c>
    </row>
    <row r="271" spans="1:5" ht="12.75">
      <c r="A271" s="3"/>
      <c r="B271" s="3"/>
      <c r="C271" s="33"/>
      <c r="D271" s="16" t="s">
        <v>211</v>
      </c>
      <c r="E271" s="83"/>
    </row>
    <row r="272" spans="1:5" ht="12.75">
      <c r="A272" s="3"/>
      <c r="B272" s="3"/>
      <c r="C272" s="33" t="s">
        <v>671</v>
      </c>
      <c r="D272" s="16" t="s">
        <v>672</v>
      </c>
      <c r="E272" s="83">
        <v>18600</v>
      </c>
    </row>
    <row r="273" spans="1:5" ht="12.75">
      <c r="A273" s="3"/>
      <c r="B273" s="3"/>
      <c r="C273" s="33"/>
      <c r="D273" s="16" t="s">
        <v>673</v>
      </c>
      <c r="E273" s="83"/>
    </row>
    <row r="274" spans="1:5" ht="12.75">
      <c r="A274" s="3"/>
      <c r="B274" s="3"/>
      <c r="C274" s="33"/>
      <c r="D274" s="16" t="s">
        <v>674</v>
      </c>
      <c r="E274" s="83"/>
    </row>
    <row r="275" spans="1:5" ht="12.75">
      <c r="A275" s="3"/>
      <c r="B275" s="3"/>
      <c r="C275" s="33"/>
      <c r="D275" s="16" t="s">
        <v>675</v>
      </c>
      <c r="E275" s="83"/>
    </row>
    <row r="276" spans="1:5" ht="12.75">
      <c r="A276" s="3"/>
      <c r="B276" s="3"/>
      <c r="C276" s="33" t="s">
        <v>634</v>
      </c>
      <c r="D276" s="15" t="s">
        <v>635</v>
      </c>
      <c r="E276" s="83">
        <v>2000</v>
      </c>
    </row>
    <row r="277" spans="1:5" ht="12.75">
      <c r="A277" s="21"/>
      <c r="B277" s="21"/>
      <c r="C277" s="38"/>
      <c r="D277" s="140" t="s">
        <v>636</v>
      </c>
      <c r="E277" s="84"/>
    </row>
    <row r="278" spans="1:5" ht="12.75">
      <c r="A278" s="54">
        <v>855</v>
      </c>
      <c r="B278" s="54"/>
      <c r="C278" s="53"/>
      <c r="D278" s="65" t="s">
        <v>423</v>
      </c>
      <c r="E278" s="131">
        <f>E279+E293+I306+E320+E328+E316</f>
        <v>19714883</v>
      </c>
    </row>
    <row r="279" spans="1:5" s="71" customFormat="1" ht="12.75">
      <c r="A279" s="112"/>
      <c r="B279" s="72">
        <v>85501</v>
      </c>
      <c r="C279" s="111"/>
      <c r="D279" s="119" t="s">
        <v>413</v>
      </c>
      <c r="E279" s="81">
        <f>SUM(E280:E289)</f>
        <v>10137159</v>
      </c>
    </row>
    <row r="280" spans="1:5" ht="12.75">
      <c r="A280" s="3"/>
      <c r="C280" s="34" t="s">
        <v>301</v>
      </c>
      <c r="D280" s="13" t="s">
        <v>385</v>
      </c>
      <c r="E280" s="83">
        <v>5100</v>
      </c>
    </row>
    <row r="281" spans="1:5" ht="12.75">
      <c r="A281" s="3"/>
      <c r="D281" s="13" t="s">
        <v>384</v>
      </c>
      <c r="E281" s="83"/>
    </row>
    <row r="282" spans="1:5" ht="12.75">
      <c r="A282" s="3"/>
      <c r="D282" s="13" t="s">
        <v>316</v>
      </c>
      <c r="E282" s="83"/>
    </row>
    <row r="283" spans="1:5" ht="12.75">
      <c r="A283" s="3"/>
      <c r="D283" s="13" t="s">
        <v>317</v>
      </c>
      <c r="E283" s="83"/>
    </row>
    <row r="284" spans="1:5" ht="12.75">
      <c r="A284" s="3"/>
      <c r="B284" s="3"/>
      <c r="C284" s="33" t="s">
        <v>414</v>
      </c>
      <c r="D284" s="119" t="s">
        <v>415</v>
      </c>
      <c r="E284" s="83">
        <v>10102159</v>
      </c>
    </row>
    <row r="285" spans="1:5" ht="12.75">
      <c r="A285" s="3"/>
      <c r="B285" s="3"/>
      <c r="C285" s="111"/>
      <c r="D285" s="119" t="s">
        <v>416</v>
      </c>
      <c r="E285" s="83"/>
    </row>
    <row r="286" spans="1:5" ht="12.75">
      <c r="A286" s="3"/>
      <c r="B286" s="3"/>
      <c r="C286" s="111"/>
      <c r="D286" s="119" t="s">
        <v>417</v>
      </c>
      <c r="E286" s="83"/>
    </row>
    <row r="287" spans="1:5" ht="12.75">
      <c r="A287" s="3"/>
      <c r="B287" s="3"/>
      <c r="C287" s="111"/>
      <c r="D287" s="119" t="s">
        <v>419</v>
      </c>
      <c r="E287" s="83"/>
    </row>
    <row r="288" spans="1:5" ht="12.75">
      <c r="A288" s="3"/>
      <c r="B288" s="3"/>
      <c r="C288" s="33"/>
      <c r="D288" s="16" t="s">
        <v>418</v>
      </c>
      <c r="E288" s="83"/>
    </row>
    <row r="289" spans="1:5" ht="12.75">
      <c r="A289" s="3"/>
      <c r="B289" s="3"/>
      <c r="C289" s="33" t="s">
        <v>303</v>
      </c>
      <c r="D289" s="16" t="s">
        <v>510</v>
      </c>
      <c r="E289" s="83">
        <v>29900</v>
      </c>
    </row>
    <row r="290" spans="1:5" ht="12.75">
      <c r="A290" s="3"/>
      <c r="B290" s="3"/>
      <c r="C290" s="33"/>
      <c r="D290" s="16" t="s">
        <v>511</v>
      </c>
      <c r="E290" s="83"/>
    </row>
    <row r="291" spans="1:5" ht="12.75">
      <c r="A291" s="3"/>
      <c r="B291" s="3"/>
      <c r="C291" s="33"/>
      <c r="D291" s="16" t="s">
        <v>512</v>
      </c>
      <c r="E291" s="83"/>
    </row>
    <row r="292" spans="1:5" ht="12.75">
      <c r="A292" s="3"/>
      <c r="B292" s="3"/>
      <c r="C292" s="33"/>
      <c r="D292" s="16" t="s">
        <v>513</v>
      </c>
      <c r="E292" s="83"/>
    </row>
    <row r="293" spans="1:5" s="71" customFormat="1" ht="12.75">
      <c r="A293" s="112"/>
      <c r="B293" s="112">
        <v>85502</v>
      </c>
      <c r="C293" s="111"/>
      <c r="D293" s="134" t="s">
        <v>283</v>
      </c>
      <c r="E293" s="81">
        <f>SUM(E296:E312)</f>
        <v>9336390</v>
      </c>
    </row>
    <row r="294" spans="1:5" ht="12.75">
      <c r="A294" s="3"/>
      <c r="B294" s="3"/>
      <c r="C294" s="33"/>
      <c r="D294" s="13" t="s">
        <v>284</v>
      </c>
      <c r="E294" s="83"/>
    </row>
    <row r="295" spans="1:5" ht="12.75">
      <c r="A295" s="3"/>
      <c r="B295" s="3"/>
      <c r="C295" s="33"/>
      <c r="D295" s="13" t="s">
        <v>285</v>
      </c>
      <c r="E295" s="83"/>
    </row>
    <row r="296" spans="1:5" ht="12.75">
      <c r="A296" s="3"/>
      <c r="B296" s="3"/>
      <c r="C296" s="34" t="s">
        <v>301</v>
      </c>
      <c r="D296" s="13" t="s">
        <v>385</v>
      </c>
      <c r="E296" s="83">
        <v>15000</v>
      </c>
    </row>
    <row r="297" spans="1:5" ht="12.75">
      <c r="A297" s="3"/>
      <c r="B297" s="3"/>
      <c r="D297" s="13" t="s">
        <v>384</v>
      </c>
      <c r="E297" s="83"/>
    </row>
    <row r="298" spans="1:5" ht="12.75">
      <c r="A298" s="3"/>
      <c r="B298" s="3"/>
      <c r="D298" s="13" t="s">
        <v>316</v>
      </c>
      <c r="E298" s="83"/>
    </row>
    <row r="299" spans="1:5" ht="12.75">
      <c r="A299" s="3"/>
      <c r="B299" s="3"/>
      <c r="D299" s="13" t="s">
        <v>317</v>
      </c>
      <c r="E299" s="83"/>
    </row>
    <row r="300" spans="1:5" ht="12.75">
      <c r="A300" s="3"/>
      <c r="B300" s="3"/>
      <c r="C300" s="33" t="s">
        <v>187</v>
      </c>
      <c r="D300" s="16" t="s">
        <v>140</v>
      </c>
      <c r="E300" s="83">
        <v>0</v>
      </c>
    </row>
    <row r="301" spans="1:5" ht="12.75">
      <c r="A301" s="3"/>
      <c r="B301" s="3"/>
      <c r="C301" s="34" t="s">
        <v>201</v>
      </c>
      <c r="D301" s="13" t="s">
        <v>117</v>
      </c>
      <c r="E301" s="83">
        <v>9020240</v>
      </c>
    </row>
    <row r="302" spans="1:5" ht="12.75">
      <c r="A302" s="3"/>
      <c r="B302" s="3"/>
      <c r="D302" s="13" t="s">
        <v>118</v>
      </c>
      <c r="E302" s="83"/>
    </row>
    <row r="303" spans="1:5" ht="12.75">
      <c r="A303" s="3"/>
      <c r="B303" s="3"/>
      <c r="D303" s="13" t="s">
        <v>119</v>
      </c>
      <c r="E303" s="83"/>
    </row>
    <row r="304" spans="1:5" ht="12.75">
      <c r="A304" s="3"/>
      <c r="B304" s="3"/>
      <c r="C304" s="33" t="s">
        <v>634</v>
      </c>
      <c r="D304" s="15" t="s">
        <v>635</v>
      </c>
      <c r="E304" s="83">
        <v>153150</v>
      </c>
    </row>
    <row r="305" spans="1:5" ht="12.75">
      <c r="A305" s="3"/>
      <c r="B305" s="3"/>
      <c r="C305" s="33"/>
      <c r="D305" s="47" t="s">
        <v>636</v>
      </c>
      <c r="E305" s="83"/>
    </row>
    <row r="306" spans="1:5" ht="12.75">
      <c r="A306" s="3"/>
      <c r="B306" s="3"/>
      <c r="C306" s="33" t="s">
        <v>214</v>
      </c>
      <c r="D306" s="16" t="s">
        <v>215</v>
      </c>
      <c r="E306" s="83">
        <v>100000</v>
      </c>
    </row>
    <row r="307" spans="1:5" ht="12.75">
      <c r="A307" s="3"/>
      <c r="B307" s="3"/>
      <c r="C307" s="33"/>
      <c r="D307" s="16" t="s">
        <v>302</v>
      </c>
      <c r="E307" s="83"/>
    </row>
    <row r="308" spans="1:5" ht="12.75">
      <c r="A308" s="3"/>
      <c r="B308" s="3"/>
      <c r="C308" s="33"/>
      <c r="D308" s="16" t="s">
        <v>216</v>
      </c>
      <c r="E308" s="83"/>
    </row>
    <row r="309" spans="1:5" ht="12.75">
      <c r="A309" s="3"/>
      <c r="B309" s="3"/>
      <c r="C309" s="33" t="s">
        <v>586</v>
      </c>
      <c r="D309" s="16" t="s">
        <v>587</v>
      </c>
      <c r="E309" s="83">
        <v>0</v>
      </c>
    </row>
    <row r="310" spans="1:5" ht="12.75">
      <c r="A310" s="3"/>
      <c r="B310" s="3"/>
      <c r="C310" s="33"/>
      <c r="D310" s="16" t="s">
        <v>588</v>
      </c>
      <c r="E310" s="83"/>
    </row>
    <row r="311" spans="1:5" ht="12.75">
      <c r="A311" s="3"/>
      <c r="B311" s="3"/>
      <c r="C311" s="33"/>
      <c r="D311" s="16" t="s">
        <v>589</v>
      </c>
      <c r="E311" s="83"/>
    </row>
    <row r="312" spans="1:5" ht="12.75">
      <c r="A312" s="3"/>
      <c r="B312" s="3"/>
      <c r="C312" s="33" t="s">
        <v>303</v>
      </c>
      <c r="D312" s="16" t="s">
        <v>318</v>
      </c>
      <c r="E312" s="83">
        <v>48000</v>
      </c>
    </row>
    <row r="313" spans="1:5" ht="12.75">
      <c r="A313" s="3"/>
      <c r="B313" s="3"/>
      <c r="C313" s="33"/>
      <c r="D313" s="16" t="s">
        <v>319</v>
      </c>
      <c r="E313" s="83"/>
    </row>
    <row r="314" spans="1:5" ht="12.75">
      <c r="A314" s="3"/>
      <c r="B314" s="3"/>
      <c r="C314" s="33"/>
      <c r="D314" s="16" t="s">
        <v>472</v>
      </c>
      <c r="E314" s="83"/>
    </row>
    <row r="315" spans="1:5" ht="12.75">
      <c r="A315" s="3"/>
      <c r="B315" s="3"/>
      <c r="C315" s="33"/>
      <c r="D315" s="16" t="s">
        <v>458</v>
      </c>
      <c r="E315" s="83"/>
    </row>
    <row r="316" spans="1:5" ht="12.75">
      <c r="A316" s="3"/>
      <c r="B316" s="3">
        <v>85503</v>
      </c>
      <c r="C316" s="33"/>
      <c r="D316" s="16" t="s">
        <v>437</v>
      </c>
      <c r="E316" s="83">
        <f>E317</f>
        <v>1150</v>
      </c>
    </row>
    <row r="317" spans="1:5" ht="12.75">
      <c r="A317" s="3"/>
      <c r="B317" s="3"/>
      <c r="C317" s="34" t="s">
        <v>201</v>
      </c>
      <c r="D317" s="13" t="s">
        <v>117</v>
      </c>
      <c r="E317" s="83">
        <v>1150</v>
      </c>
    </row>
    <row r="318" spans="1:5" ht="12.75">
      <c r="A318" s="3"/>
      <c r="B318" s="3"/>
      <c r="D318" s="13" t="s">
        <v>118</v>
      </c>
      <c r="E318" s="83"/>
    </row>
    <row r="319" spans="1:5" ht="12.75">
      <c r="A319" s="3"/>
      <c r="B319" s="3"/>
      <c r="D319" s="13" t="s">
        <v>119</v>
      </c>
      <c r="E319" s="83"/>
    </row>
    <row r="320" spans="1:5" s="71" customFormat="1" ht="12.75">
      <c r="A320" s="112"/>
      <c r="B320" s="112">
        <v>85513</v>
      </c>
      <c r="C320" s="111"/>
      <c r="D320" s="135" t="s">
        <v>462</v>
      </c>
      <c r="E320" s="81">
        <f>E325</f>
        <v>167184</v>
      </c>
    </row>
    <row r="321" spans="1:5" ht="12.75">
      <c r="A321" s="3"/>
      <c r="B321" s="3"/>
      <c r="C321" s="33"/>
      <c r="D321" s="16" t="s">
        <v>463</v>
      </c>
      <c r="E321" s="83"/>
    </row>
    <row r="322" spans="1:5" ht="12.75">
      <c r="A322" s="3"/>
      <c r="B322" s="3"/>
      <c r="C322" s="33"/>
      <c r="D322" s="16" t="s">
        <v>464</v>
      </c>
      <c r="E322" s="83"/>
    </row>
    <row r="323" spans="1:5" ht="12.75">
      <c r="A323" s="3"/>
      <c r="B323" s="3"/>
      <c r="C323" s="33"/>
      <c r="D323" s="16" t="s">
        <v>465</v>
      </c>
      <c r="E323" s="83"/>
    </row>
    <row r="324" spans="1:5" ht="12.75">
      <c r="A324" s="3"/>
      <c r="B324" s="3"/>
      <c r="C324" s="33"/>
      <c r="D324" s="16" t="s">
        <v>466</v>
      </c>
      <c r="E324" s="83"/>
    </row>
    <row r="325" spans="1:5" ht="12.75">
      <c r="A325" s="3"/>
      <c r="B325" s="3"/>
      <c r="C325" s="34" t="s">
        <v>201</v>
      </c>
      <c r="D325" s="13" t="s">
        <v>117</v>
      </c>
      <c r="E325" s="83">
        <v>167184</v>
      </c>
    </row>
    <row r="326" spans="1:5" ht="12.75">
      <c r="A326" s="3"/>
      <c r="B326" s="3"/>
      <c r="C326" s="33"/>
      <c r="D326" s="16" t="s">
        <v>118</v>
      </c>
      <c r="E326" s="83"/>
    </row>
    <row r="327" spans="1:5" ht="12.75">
      <c r="A327" s="3"/>
      <c r="B327" s="3"/>
      <c r="C327" s="33"/>
      <c r="D327" s="16" t="s">
        <v>119</v>
      </c>
      <c r="E327" s="83"/>
    </row>
    <row r="328" spans="1:5" s="71" customFormat="1" ht="12.75">
      <c r="A328" s="112"/>
      <c r="B328" s="112">
        <v>85516</v>
      </c>
      <c r="C328" s="111"/>
      <c r="D328" s="135" t="s">
        <v>485</v>
      </c>
      <c r="E328" s="81">
        <f>E329</f>
        <v>73000</v>
      </c>
    </row>
    <row r="329" spans="1:5" ht="12.75">
      <c r="A329" s="3"/>
      <c r="B329" s="3"/>
      <c r="C329" s="33" t="s">
        <v>347</v>
      </c>
      <c r="D329" s="16" t="s">
        <v>348</v>
      </c>
      <c r="E329" s="83">
        <v>73000</v>
      </c>
    </row>
    <row r="330" spans="1:5" ht="12.75">
      <c r="A330" s="3"/>
      <c r="B330" s="3"/>
      <c r="C330" s="33"/>
      <c r="D330" s="16" t="s">
        <v>349</v>
      </c>
      <c r="E330" s="83"/>
    </row>
    <row r="331" spans="1:5" ht="12.75">
      <c r="A331" s="21"/>
      <c r="B331" s="21"/>
      <c r="C331" s="38"/>
      <c r="D331" s="44" t="s">
        <v>350</v>
      </c>
      <c r="E331" s="84"/>
    </row>
    <row r="332" spans="1:5" ht="12.75">
      <c r="A332" s="3">
        <v>900</v>
      </c>
      <c r="B332" s="54"/>
      <c r="C332" s="53"/>
      <c r="D332" s="65" t="s">
        <v>304</v>
      </c>
      <c r="E332" s="131">
        <f>E360+E333+E338+E353+E363+E358+E367</f>
        <v>17591604</v>
      </c>
    </row>
    <row r="333" spans="1:5" s="71" customFormat="1" ht="12.75">
      <c r="A333" s="112"/>
      <c r="B333" s="112">
        <v>90002</v>
      </c>
      <c r="C333" s="111"/>
      <c r="D333" s="135" t="s">
        <v>386</v>
      </c>
      <c r="E333" s="81">
        <f>SUM(E334:E336)</f>
        <v>7604000</v>
      </c>
    </row>
    <row r="334" spans="1:5" ht="12.75">
      <c r="A334" s="3"/>
      <c r="B334" s="3"/>
      <c r="C334" s="42" t="s">
        <v>223</v>
      </c>
      <c r="D334" s="51" t="s">
        <v>271</v>
      </c>
      <c r="E334" s="83">
        <v>7600000</v>
      </c>
    </row>
    <row r="335" spans="1:5" ht="12.75">
      <c r="A335" s="3"/>
      <c r="B335" s="3"/>
      <c r="C335" s="33"/>
      <c r="D335" s="16" t="s">
        <v>272</v>
      </c>
      <c r="E335" s="83"/>
    </row>
    <row r="336" spans="1:5" ht="12.75">
      <c r="A336" s="3"/>
      <c r="B336" s="3"/>
      <c r="C336" s="33" t="s">
        <v>445</v>
      </c>
      <c r="D336" s="16" t="s">
        <v>446</v>
      </c>
      <c r="E336" s="83">
        <v>4000</v>
      </c>
    </row>
    <row r="337" spans="1:5" ht="12.75">
      <c r="A337" s="3"/>
      <c r="B337" s="3"/>
      <c r="C337" s="33"/>
      <c r="D337" s="16" t="s">
        <v>447</v>
      </c>
      <c r="E337" s="83"/>
    </row>
    <row r="338" spans="1:5" s="71" customFormat="1" ht="12.75">
      <c r="A338" s="112"/>
      <c r="B338" s="112">
        <v>90004</v>
      </c>
      <c r="C338" s="111"/>
      <c r="D338" s="135" t="s">
        <v>94</v>
      </c>
      <c r="E338" s="81">
        <f>SUM(E339:E349)</f>
        <v>9836372</v>
      </c>
    </row>
    <row r="339" spans="1:5" s="71" customFormat="1" ht="12.75">
      <c r="A339" s="112"/>
      <c r="B339" s="112"/>
      <c r="C339" s="33" t="s">
        <v>617</v>
      </c>
      <c r="D339" s="16" t="s">
        <v>618</v>
      </c>
      <c r="E339" s="81">
        <v>30217</v>
      </c>
    </row>
    <row r="340" spans="1:5" s="71" customFormat="1" ht="12.75">
      <c r="A340" s="112"/>
      <c r="B340" s="112"/>
      <c r="C340" s="33" t="s">
        <v>608</v>
      </c>
      <c r="D340" s="16" t="s">
        <v>609</v>
      </c>
      <c r="E340" s="81">
        <v>19845</v>
      </c>
    </row>
    <row r="341" spans="1:5" s="71" customFormat="1" ht="12.75">
      <c r="A341" s="112"/>
      <c r="B341" s="112"/>
      <c r="C341" s="111"/>
      <c r="D341" s="16" t="s">
        <v>610</v>
      </c>
      <c r="E341" s="81"/>
    </row>
    <row r="342" spans="1:5" s="71" customFormat="1" ht="12.75">
      <c r="A342" s="112"/>
      <c r="B342" s="112"/>
      <c r="C342" s="111"/>
      <c r="D342" s="16" t="s">
        <v>561</v>
      </c>
      <c r="E342" s="81"/>
    </row>
    <row r="343" spans="1:5" ht="12.75">
      <c r="A343" s="3"/>
      <c r="B343" s="3"/>
      <c r="C343" s="33" t="s">
        <v>486</v>
      </c>
      <c r="D343" s="16" t="s">
        <v>487</v>
      </c>
      <c r="E343" s="83">
        <v>8634979</v>
      </c>
    </row>
    <row r="344" spans="1:5" ht="12.75">
      <c r="A344" s="3"/>
      <c r="B344" s="3"/>
      <c r="C344" s="33"/>
      <c r="D344" s="16" t="s">
        <v>488</v>
      </c>
      <c r="E344" s="83"/>
    </row>
    <row r="345" spans="1:5" ht="12.75">
      <c r="A345" s="3"/>
      <c r="B345" s="3"/>
      <c r="C345" s="33"/>
      <c r="D345" s="16" t="s">
        <v>489</v>
      </c>
      <c r="E345" s="83"/>
    </row>
    <row r="346" spans="1:5" ht="12.75">
      <c r="A346" s="3"/>
      <c r="B346" s="3"/>
      <c r="C346" s="33"/>
      <c r="D346" s="16" t="s">
        <v>490</v>
      </c>
      <c r="E346" s="83"/>
    </row>
    <row r="347" spans="1:5" ht="12.75">
      <c r="A347" s="3"/>
      <c r="B347" s="3"/>
      <c r="C347" s="33"/>
      <c r="D347" s="16" t="s">
        <v>247</v>
      </c>
      <c r="E347" s="83"/>
    </row>
    <row r="348" spans="1:5" ht="12.75">
      <c r="A348" s="3"/>
      <c r="B348" s="3"/>
      <c r="C348" s="33" t="s">
        <v>491</v>
      </c>
      <c r="D348" s="16" t="s">
        <v>487</v>
      </c>
      <c r="E348" s="83">
        <v>1151331</v>
      </c>
    </row>
    <row r="349" spans="1:5" ht="12.75">
      <c r="A349" s="3"/>
      <c r="B349" s="3"/>
      <c r="C349" s="33"/>
      <c r="D349" s="16" t="s">
        <v>488</v>
      </c>
      <c r="E349" s="83"/>
    </row>
    <row r="350" spans="1:5" ht="12.75">
      <c r="A350" s="3"/>
      <c r="B350" s="3"/>
      <c r="C350" s="33"/>
      <c r="D350" s="16" t="s">
        <v>489</v>
      </c>
      <c r="E350" s="83"/>
    </row>
    <row r="351" spans="1:5" ht="12.75">
      <c r="A351" s="3"/>
      <c r="B351" s="3"/>
      <c r="C351" s="33"/>
      <c r="D351" s="16" t="s">
        <v>490</v>
      </c>
      <c r="E351" s="83"/>
    </row>
    <row r="352" spans="1:5" ht="12.75">
      <c r="A352" s="3"/>
      <c r="B352" s="3"/>
      <c r="C352" s="33"/>
      <c r="D352" s="16" t="s">
        <v>247</v>
      </c>
      <c r="E352" s="83"/>
    </row>
    <row r="353" spans="1:5" s="71" customFormat="1" ht="12.75">
      <c r="A353" s="112"/>
      <c r="B353" s="112">
        <v>90005</v>
      </c>
      <c r="C353" s="111"/>
      <c r="D353" s="135" t="s">
        <v>498</v>
      </c>
      <c r="E353" s="81">
        <f>SUM(E354:E355)</f>
        <v>39387</v>
      </c>
    </row>
    <row r="354" spans="1:5" s="71" customFormat="1" ht="12.75">
      <c r="A354" s="112"/>
      <c r="B354" s="112"/>
      <c r="C354" s="33" t="s">
        <v>187</v>
      </c>
      <c r="D354" s="16" t="s">
        <v>140</v>
      </c>
      <c r="E354" s="81">
        <v>1200</v>
      </c>
    </row>
    <row r="355" spans="1:5" ht="12.75">
      <c r="A355" s="3"/>
      <c r="B355" s="3"/>
      <c r="C355" s="33" t="s">
        <v>515</v>
      </c>
      <c r="D355" s="16" t="s">
        <v>516</v>
      </c>
      <c r="E355" s="83">
        <v>38187</v>
      </c>
    </row>
    <row r="356" spans="1:5" ht="12.75">
      <c r="A356" s="3"/>
      <c r="B356" s="3"/>
      <c r="C356" s="33"/>
      <c r="D356" s="16" t="s">
        <v>517</v>
      </c>
      <c r="E356" s="83"/>
    </row>
    <row r="357" spans="1:5" ht="12.75">
      <c r="A357" s="3"/>
      <c r="B357" s="3"/>
      <c r="C357" s="33"/>
      <c r="D357" s="16" t="s">
        <v>518</v>
      </c>
      <c r="E357" s="83"/>
    </row>
    <row r="358" spans="1:5" ht="12.75">
      <c r="A358" s="3"/>
      <c r="B358" s="3">
        <v>90015</v>
      </c>
      <c r="C358" s="33"/>
      <c r="D358" s="16" t="s">
        <v>616</v>
      </c>
      <c r="E358" s="83">
        <f>E359</f>
        <v>5901</v>
      </c>
    </row>
    <row r="359" spans="1:5" ht="12.75">
      <c r="A359" s="3"/>
      <c r="B359" s="3"/>
      <c r="C359" s="33" t="s">
        <v>617</v>
      </c>
      <c r="D359" s="16" t="s">
        <v>618</v>
      </c>
      <c r="E359" s="83">
        <v>5901</v>
      </c>
    </row>
    <row r="360" spans="1:5" s="71" customFormat="1" ht="12.75">
      <c r="A360" s="112"/>
      <c r="B360" s="112">
        <v>90019</v>
      </c>
      <c r="C360" s="111"/>
      <c r="D360" s="135" t="s">
        <v>329</v>
      </c>
      <c r="E360" s="81">
        <f>SUM(E362:E362)</f>
        <v>50000</v>
      </c>
    </row>
    <row r="361" spans="1:5" ht="12.75">
      <c r="A361" s="3"/>
      <c r="B361" s="3"/>
      <c r="C361" s="33"/>
      <c r="D361" s="16" t="s">
        <v>330</v>
      </c>
      <c r="E361" s="83"/>
    </row>
    <row r="362" spans="1:5" ht="12.75">
      <c r="A362" s="3"/>
      <c r="B362" s="3"/>
      <c r="C362" s="33" t="s">
        <v>269</v>
      </c>
      <c r="D362" s="16" t="s">
        <v>270</v>
      </c>
      <c r="E362" s="83">
        <v>50000</v>
      </c>
    </row>
    <row r="363" spans="1:5" ht="12.75">
      <c r="A363" s="3"/>
      <c r="B363" s="3">
        <v>90026</v>
      </c>
      <c r="C363" s="33"/>
      <c r="D363" s="16" t="s">
        <v>576</v>
      </c>
      <c r="E363" s="83">
        <f>E364</f>
        <v>23090</v>
      </c>
    </row>
    <row r="364" spans="1:5" ht="12.75">
      <c r="A364" s="3"/>
      <c r="B364" s="3"/>
      <c r="C364" s="33" t="s">
        <v>515</v>
      </c>
      <c r="D364" s="16" t="s">
        <v>516</v>
      </c>
      <c r="E364" s="83">
        <v>23090</v>
      </c>
    </row>
    <row r="365" spans="1:5" ht="12.75">
      <c r="A365" s="3"/>
      <c r="B365" s="3"/>
      <c r="C365" s="33"/>
      <c r="D365" s="16" t="s">
        <v>517</v>
      </c>
      <c r="E365" s="83"/>
    </row>
    <row r="366" spans="3:4" ht="13.5" customHeight="1">
      <c r="C366" s="33"/>
      <c r="D366" s="16" t="s">
        <v>518</v>
      </c>
    </row>
    <row r="367" spans="2:5" ht="13.5" customHeight="1">
      <c r="B367" s="6">
        <v>90095</v>
      </c>
      <c r="C367" s="33"/>
      <c r="D367" s="16" t="s">
        <v>572</v>
      </c>
      <c r="E367" s="82">
        <f>SUM(E368:E369)</f>
        <v>32854</v>
      </c>
    </row>
    <row r="368" spans="3:5" ht="13.5" customHeight="1">
      <c r="C368" s="33" t="s">
        <v>617</v>
      </c>
      <c r="D368" s="16" t="s">
        <v>618</v>
      </c>
      <c r="E368" s="82">
        <v>9877</v>
      </c>
    </row>
    <row r="369" spans="3:5" ht="13.5" customHeight="1">
      <c r="C369" s="33" t="s">
        <v>515</v>
      </c>
      <c r="D369" s="16" t="s">
        <v>516</v>
      </c>
      <c r="E369" s="82">
        <v>22977</v>
      </c>
    </row>
    <row r="370" spans="3:4" ht="13.5" customHeight="1">
      <c r="C370" s="33"/>
      <c r="D370" s="16" t="s">
        <v>619</v>
      </c>
    </row>
    <row r="371" spans="3:4" ht="13.5" customHeight="1">
      <c r="C371" s="33"/>
      <c r="D371" s="16" t="s">
        <v>520</v>
      </c>
    </row>
    <row r="372" spans="3:4" ht="13.5" customHeight="1">
      <c r="C372" s="33"/>
      <c r="D372" s="16"/>
    </row>
    <row r="373" spans="3:4" ht="13.5" customHeight="1">
      <c r="C373" s="33"/>
      <c r="D373" s="16"/>
    </row>
    <row r="374" spans="3:4" ht="13.5" customHeight="1">
      <c r="C374" s="33"/>
      <c r="D374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749"/>
  <sheetViews>
    <sheetView zoomScale="136" zoomScaleNormal="136" zoomScalePageLayoutView="0" workbookViewId="0" topLeftCell="A678">
      <selection activeCell="A179" sqref="A179:IV244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2" customWidth="1"/>
  </cols>
  <sheetData>
    <row r="2" spans="1:5" ht="12.75">
      <c r="A2" s="27"/>
      <c r="B2" s="28"/>
      <c r="C2" s="23"/>
      <c r="D2" s="18"/>
      <c r="E2" s="91" t="s">
        <v>264</v>
      </c>
    </row>
    <row r="3" spans="1:5" ht="12.75">
      <c r="A3" s="29"/>
      <c r="B3" s="20"/>
      <c r="C3" s="3"/>
      <c r="D3" s="15"/>
      <c r="E3" s="74" t="s">
        <v>683</v>
      </c>
    </row>
    <row r="4" spans="1:6" ht="12.75">
      <c r="A4" s="29"/>
      <c r="B4" s="20"/>
      <c r="C4" s="3"/>
      <c r="D4" s="14" t="s">
        <v>32</v>
      </c>
      <c r="E4" s="74" t="s">
        <v>172</v>
      </c>
      <c r="F4" s="19"/>
    </row>
    <row r="5" spans="1:5" ht="12.75">
      <c r="A5" s="29"/>
      <c r="B5" s="20"/>
      <c r="C5" s="3"/>
      <c r="D5" s="3" t="s">
        <v>387</v>
      </c>
      <c r="E5" s="75" t="s">
        <v>684</v>
      </c>
    </row>
    <row r="6" spans="1:4" ht="12.75">
      <c r="A6" s="29"/>
      <c r="B6" s="20"/>
      <c r="C6" s="3"/>
      <c r="D6" s="3"/>
    </row>
    <row r="7" spans="1:5" ht="12.75">
      <c r="A7" s="30" t="s">
        <v>33</v>
      </c>
      <c r="B7" s="31" t="s">
        <v>34</v>
      </c>
      <c r="C7" s="1"/>
      <c r="D7" s="1" t="s">
        <v>38</v>
      </c>
      <c r="E7" s="93" t="s">
        <v>523</v>
      </c>
    </row>
    <row r="8" spans="1:5" ht="12.75">
      <c r="A8" s="25" t="s">
        <v>67</v>
      </c>
      <c r="B8" s="32"/>
      <c r="C8" s="14"/>
      <c r="D8" s="26" t="s">
        <v>36</v>
      </c>
      <c r="E8" s="95">
        <f>SUM(E9+E24)</f>
        <v>779146</v>
      </c>
    </row>
    <row r="9" spans="1:5" s="56" customFormat="1" ht="12.75">
      <c r="A9" s="113"/>
      <c r="B9" s="53" t="s">
        <v>68</v>
      </c>
      <c r="C9" s="54"/>
      <c r="D9" s="67" t="s">
        <v>37</v>
      </c>
      <c r="E9" s="97">
        <f>SUM(E10:E23)</f>
        <v>555956</v>
      </c>
    </row>
    <row r="10" spans="1:5" s="56" customFormat="1" ht="12.75">
      <c r="A10" s="113"/>
      <c r="B10" s="53"/>
      <c r="C10" s="3">
        <v>4170</v>
      </c>
      <c r="D10" s="15" t="s">
        <v>229</v>
      </c>
      <c r="E10" s="105">
        <v>1000</v>
      </c>
    </row>
    <row r="11" spans="1:5" s="56" customFormat="1" ht="12.75">
      <c r="A11" s="113"/>
      <c r="B11" s="53"/>
      <c r="C11" s="3">
        <v>4260</v>
      </c>
      <c r="D11" s="15" t="s">
        <v>50</v>
      </c>
      <c r="E11" s="105">
        <v>8000</v>
      </c>
    </row>
    <row r="12" spans="1:5" ht="12.75">
      <c r="A12" s="24"/>
      <c r="B12" s="33"/>
      <c r="C12" s="3">
        <v>4300</v>
      </c>
      <c r="D12" s="20" t="s">
        <v>52</v>
      </c>
      <c r="E12" s="92">
        <v>36500</v>
      </c>
    </row>
    <row r="13" spans="1:5" ht="12.75">
      <c r="A13" s="33"/>
      <c r="B13" s="33"/>
      <c r="C13" s="3">
        <v>4390</v>
      </c>
      <c r="D13" s="16" t="s">
        <v>273</v>
      </c>
      <c r="E13" s="92">
        <v>48400</v>
      </c>
    </row>
    <row r="14" spans="1:4" ht="12.75">
      <c r="A14" s="33"/>
      <c r="B14" s="33"/>
      <c r="C14" s="3"/>
      <c r="D14" s="16" t="s">
        <v>274</v>
      </c>
    </row>
    <row r="15" spans="1:5" ht="12.75">
      <c r="A15" s="33"/>
      <c r="B15" s="33"/>
      <c r="C15" s="3">
        <v>4430</v>
      </c>
      <c r="D15" s="47" t="s">
        <v>212</v>
      </c>
      <c r="E15" s="92">
        <v>10000</v>
      </c>
    </row>
    <row r="16" spans="1:5" ht="12.75">
      <c r="A16" s="33"/>
      <c r="B16" s="33"/>
      <c r="C16" s="3">
        <v>4500</v>
      </c>
      <c r="D16" s="47" t="s">
        <v>500</v>
      </c>
      <c r="E16" s="92">
        <v>36</v>
      </c>
    </row>
    <row r="17" spans="1:4" ht="12.75">
      <c r="A17" s="33"/>
      <c r="B17" s="33"/>
      <c r="C17" s="3"/>
      <c r="D17" s="47" t="s">
        <v>501</v>
      </c>
    </row>
    <row r="18" spans="1:5" ht="12" customHeight="1">
      <c r="A18" s="33"/>
      <c r="B18" s="33"/>
      <c r="C18" s="3">
        <v>4510</v>
      </c>
      <c r="D18" s="20" t="s">
        <v>238</v>
      </c>
      <c r="E18" s="92">
        <v>8000</v>
      </c>
    </row>
    <row r="19" spans="1:5" ht="12.75">
      <c r="A19" s="33"/>
      <c r="B19" s="33"/>
      <c r="C19" s="3">
        <v>4530</v>
      </c>
      <c r="D19" t="s">
        <v>259</v>
      </c>
      <c r="E19" s="92">
        <v>20000</v>
      </c>
    </row>
    <row r="20" spans="1:5" ht="12.75">
      <c r="A20" s="33"/>
      <c r="B20" s="33"/>
      <c r="C20" s="6">
        <v>4590</v>
      </c>
      <c r="D20" s="62" t="s">
        <v>306</v>
      </c>
      <c r="E20" s="92">
        <v>373500</v>
      </c>
    </row>
    <row r="21" spans="1:5" s="56" customFormat="1" ht="12.75">
      <c r="A21" s="33"/>
      <c r="B21" s="33"/>
      <c r="C21" s="6"/>
      <c r="D21" s="62" t="s">
        <v>277</v>
      </c>
      <c r="E21" s="92"/>
    </row>
    <row r="22" spans="1:5" s="56" customFormat="1" ht="12.75">
      <c r="A22" s="33"/>
      <c r="B22" s="33"/>
      <c r="C22" s="3">
        <v>4610</v>
      </c>
      <c r="D22" s="16" t="s">
        <v>279</v>
      </c>
      <c r="E22" s="92">
        <v>10520</v>
      </c>
    </row>
    <row r="23" spans="1:5" s="56" customFormat="1" ht="12.75">
      <c r="A23" s="33"/>
      <c r="B23" s="33"/>
      <c r="C23" s="6">
        <v>6060</v>
      </c>
      <c r="D23" t="s">
        <v>79</v>
      </c>
      <c r="E23" s="92">
        <v>40000</v>
      </c>
    </row>
    <row r="24" spans="1:5" s="56" customFormat="1" ht="12.75">
      <c r="A24" s="69"/>
      <c r="B24" s="53" t="s">
        <v>68</v>
      </c>
      <c r="C24" s="54"/>
      <c r="D24" s="67" t="s">
        <v>37</v>
      </c>
      <c r="E24" s="97">
        <f>SUM(E26:E29)</f>
        <v>223190</v>
      </c>
    </row>
    <row r="25" spans="1:5" s="56" customFormat="1" ht="12.75">
      <c r="A25" s="69"/>
      <c r="B25" s="53"/>
      <c r="C25" s="54"/>
      <c r="D25" s="67" t="s">
        <v>551</v>
      </c>
      <c r="E25" s="97"/>
    </row>
    <row r="26" spans="1:5" s="56" customFormat="1" ht="12.75">
      <c r="A26" s="69"/>
      <c r="B26" s="53"/>
      <c r="C26" s="3">
        <v>4210</v>
      </c>
      <c r="D26" s="15" t="s">
        <v>49</v>
      </c>
      <c r="E26" s="105"/>
    </row>
    <row r="27" spans="1:5" ht="12.75">
      <c r="A27" s="34"/>
      <c r="B27" s="33"/>
      <c r="C27" s="3">
        <v>4260</v>
      </c>
      <c r="D27" s="15" t="s">
        <v>50</v>
      </c>
      <c r="E27" s="92">
        <v>37000</v>
      </c>
    </row>
    <row r="28" spans="1:5" ht="12.75">
      <c r="A28" s="34"/>
      <c r="B28" s="20"/>
      <c r="C28" s="3">
        <v>4270</v>
      </c>
      <c r="D28" s="15" t="s">
        <v>276</v>
      </c>
      <c r="E28" s="92">
        <v>106270</v>
      </c>
    </row>
    <row r="29" spans="1:5" ht="12.75">
      <c r="A29" s="34"/>
      <c r="B29" s="20"/>
      <c r="C29" s="3">
        <v>4300</v>
      </c>
      <c r="D29" s="15" t="s">
        <v>52</v>
      </c>
      <c r="E29" s="92">
        <v>79920</v>
      </c>
    </row>
    <row r="30" spans="1:5" s="56" customFormat="1" ht="12.75">
      <c r="A30" s="69"/>
      <c r="B30" s="59" t="s">
        <v>549</v>
      </c>
      <c r="C30" s="54"/>
      <c r="D30" s="65" t="s">
        <v>550</v>
      </c>
      <c r="E30" s="97">
        <f>SUM(E31:E41)</f>
        <v>5355820</v>
      </c>
    </row>
    <row r="31" spans="1:5" ht="12.75">
      <c r="A31" s="34"/>
      <c r="B31" s="20"/>
      <c r="C31" s="3">
        <v>4210</v>
      </c>
      <c r="D31" s="15" t="s">
        <v>49</v>
      </c>
      <c r="E31" s="92">
        <v>2000</v>
      </c>
    </row>
    <row r="32" spans="1:5" ht="12.75">
      <c r="A32" s="34"/>
      <c r="B32" s="20"/>
      <c r="C32" s="3">
        <v>4260</v>
      </c>
      <c r="D32" s="15" t="s">
        <v>50</v>
      </c>
      <c r="E32" s="92">
        <v>1785968</v>
      </c>
    </row>
    <row r="33" spans="1:5" ht="12.75">
      <c r="A33" s="34"/>
      <c r="B33" s="20"/>
      <c r="C33" s="3">
        <v>4270</v>
      </c>
      <c r="D33" s="15" t="s">
        <v>276</v>
      </c>
      <c r="E33" s="92">
        <v>2525597</v>
      </c>
    </row>
    <row r="34" spans="1:5" ht="12.75">
      <c r="A34" s="34"/>
      <c r="B34" s="20"/>
      <c r="C34" s="3">
        <v>4300</v>
      </c>
      <c r="D34" s="15" t="s">
        <v>52</v>
      </c>
      <c r="E34" s="92">
        <v>991250</v>
      </c>
    </row>
    <row r="35" spans="1:5" ht="12.75">
      <c r="A35" s="34"/>
      <c r="B35" s="20"/>
      <c r="C35" s="3">
        <v>4390</v>
      </c>
      <c r="D35" s="16" t="s">
        <v>273</v>
      </c>
      <c r="E35" s="92">
        <v>28600</v>
      </c>
    </row>
    <row r="36" spans="1:4" ht="12.75">
      <c r="A36" s="34"/>
      <c r="B36" s="20"/>
      <c r="C36" s="3"/>
      <c r="D36" s="16" t="s">
        <v>274</v>
      </c>
    </row>
    <row r="37" spans="1:5" ht="12.75">
      <c r="A37" s="34"/>
      <c r="B37" s="20"/>
      <c r="C37" s="3">
        <v>4430</v>
      </c>
      <c r="D37" s="47" t="s">
        <v>212</v>
      </c>
      <c r="E37" s="92">
        <v>6000</v>
      </c>
    </row>
    <row r="38" spans="1:5" ht="12.75">
      <c r="A38" s="34"/>
      <c r="B38" s="20"/>
      <c r="C38" s="6">
        <v>4480</v>
      </c>
      <c r="D38" t="s">
        <v>65</v>
      </c>
      <c r="E38" s="92">
        <v>1350</v>
      </c>
    </row>
    <row r="39" spans="1:5" ht="12.75">
      <c r="A39" s="34"/>
      <c r="B39" s="20"/>
      <c r="C39" s="3">
        <v>4520</v>
      </c>
      <c r="D39" s="20" t="s">
        <v>473</v>
      </c>
      <c r="E39" s="92">
        <v>55</v>
      </c>
    </row>
    <row r="40" spans="1:4" ht="12.75">
      <c r="A40" s="34"/>
      <c r="B40" s="20"/>
      <c r="C40" s="3"/>
      <c r="D40" s="20" t="s">
        <v>247</v>
      </c>
    </row>
    <row r="41" spans="1:5" ht="12.75">
      <c r="A41" s="34"/>
      <c r="B41" s="20"/>
      <c r="C41" s="3">
        <v>4610</v>
      </c>
      <c r="D41" s="16" t="s">
        <v>279</v>
      </c>
      <c r="E41" s="92">
        <v>15000</v>
      </c>
    </row>
    <row r="42" spans="1:5" ht="12.75">
      <c r="A42" s="49" t="s">
        <v>151</v>
      </c>
      <c r="B42" s="40"/>
      <c r="C42" s="7"/>
      <c r="D42" s="5" t="s">
        <v>152</v>
      </c>
      <c r="E42" s="95">
        <f>E43</f>
        <v>64000</v>
      </c>
    </row>
    <row r="43" spans="1:5" ht="12.75">
      <c r="A43" s="29"/>
      <c r="B43" s="59" t="s">
        <v>206</v>
      </c>
      <c r="C43" s="57"/>
      <c r="D43" s="56" t="s">
        <v>207</v>
      </c>
      <c r="E43" s="97">
        <f>SUM(E44:E49)</f>
        <v>64000</v>
      </c>
    </row>
    <row r="44" spans="1:5" ht="12.75">
      <c r="A44" s="29"/>
      <c r="B44" s="20"/>
      <c r="C44" s="3">
        <v>3030</v>
      </c>
      <c r="D44" s="15" t="s">
        <v>59</v>
      </c>
      <c r="E44" s="92">
        <v>2000</v>
      </c>
    </row>
    <row r="45" spans="1:5" ht="12.75">
      <c r="A45" s="29"/>
      <c r="B45" s="20"/>
      <c r="C45" s="3">
        <v>4170</v>
      </c>
      <c r="D45" s="15" t="s">
        <v>229</v>
      </c>
      <c r="E45" s="92">
        <v>13000</v>
      </c>
    </row>
    <row r="46" spans="1:5" ht="12.75">
      <c r="A46" s="29"/>
      <c r="B46" s="20"/>
      <c r="C46" s="3">
        <v>4300</v>
      </c>
      <c r="D46" s="47" t="s">
        <v>52</v>
      </c>
      <c r="E46" s="92">
        <v>35000</v>
      </c>
    </row>
    <row r="47" spans="1:5" ht="12.75">
      <c r="A47" s="29"/>
      <c r="B47" s="20"/>
      <c r="C47" s="3">
        <v>4390</v>
      </c>
      <c r="D47" s="16" t="s">
        <v>273</v>
      </c>
      <c r="E47" s="92">
        <v>12000</v>
      </c>
    </row>
    <row r="48" spans="1:4" ht="12.75">
      <c r="A48" s="29"/>
      <c r="B48" s="20"/>
      <c r="C48" s="3"/>
      <c r="D48" s="16" t="s">
        <v>274</v>
      </c>
    </row>
    <row r="49" spans="1:5" ht="12.75">
      <c r="A49" s="20"/>
      <c r="B49" s="20"/>
      <c r="C49" s="3">
        <v>4430</v>
      </c>
      <c r="D49" s="47" t="s">
        <v>212</v>
      </c>
      <c r="E49" s="92">
        <v>2000</v>
      </c>
    </row>
    <row r="50" spans="1:4" ht="12.75">
      <c r="A50" s="20"/>
      <c r="B50" s="20"/>
      <c r="C50" s="3"/>
      <c r="D50" s="47"/>
    </row>
    <row r="51" spans="1:5" ht="12.75">
      <c r="A51" s="39" t="s">
        <v>130</v>
      </c>
      <c r="B51" s="39"/>
      <c r="C51" s="7"/>
      <c r="D51" s="5" t="s">
        <v>131</v>
      </c>
      <c r="E51" s="97">
        <f>E52</f>
        <v>109729</v>
      </c>
    </row>
    <row r="52" spans="1:5" ht="12.75">
      <c r="A52" s="34"/>
      <c r="B52" s="69" t="s">
        <v>126</v>
      </c>
      <c r="C52" s="57"/>
      <c r="D52" s="56" t="s">
        <v>135</v>
      </c>
      <c r="E52" s="97">
        <f>E53</f>
        <v>109729</v>
      </c>
    </row>
    <row r="53" spans="1:5" s="71" customFormat="1" ht="12.75">
      <c r="A53" s="121"/>
      <c r="B53" s="121"/>
      <c r="C53" s="72">
        <v>8550</v>
      </c>
      <c r="D53" s="71" t="s">
        <v>135</v>
      </c>
      <c r="E53" s="105">
        <v>109729</v>
      </c>
    </row>
    <row r="54" spans="1:4" ht="12.75">
      <c r="A54" s="20"/>
      <c r="B54" s="20"/>
      <c r="C54" s="3"/>
      <c r="D54" s="47"/>
    </row>
    <row r="55" spans="1:5" ht="12.75">
      <c r="A55" s="25" t="s">
        <v>73</v>
      </c>
      <c r="B55" s="32"/>
      <c r="C55" s="14"/>
      <c r="D55" s="41" t="s">
        <v>40</v>
      </c>
      <c r="E55" s="97">
        <f>E56</f>
        <v>75165</v>
      </c>
    </row>
    <row r="56" spans="1:5" ht="12.75">
      <c r="A56" s="60"/>
      <c r="B56" s="53" t="s">
        <v>292</v>
      </c>
      <c r="C56" s="54"/>
      <c r="D56" s="67" t="s">
        <v>288</v>
      </c>
      <c r="E56" s="97">
        <f>SUM(E57:E59)</f>
        <v>75165</v>
      </c>
    </row>
    <row r="57" spans="1:5" ht="12.75">
      <c r="A57" s="34"/>
      <c r="B57" s="34"/>
      <c r="C57" s="6">
        <v>4260</v>
      </c>
      <c r="D57" t="s">
        <v>50</v>
      </c>
      <c r="E57" s="92">
        <v>68000</v>
      </c>
    </row>
    <row r="58" spans="1:5" ht="12.75">
      <c r="A58" s="34"/>
      <c r="B58" s="34"/>
      <c r="C58" s="3">
        <v>4300</v>
      </c>
      <c r="D58" s="20" t="s">
        <v>52</v>
      </c>
      <c r="E58" s="92">
        <v>7000</v>
      </c>
    </row>
    <row r="59" spans="1:5" ht="12.75">
      <c r="A59" s="34"/>
      <c r="B59" s="34"/>
      <c r="C59" s="3">
        <v>4520</v>
      </c>
      <c r="D59" s="20" t="s">
        <v>473</v>
      </c>
      <c r="E59" s="92">
        <v>165</v>
      </c>
    </row>
    <row r="60" spans="1:4" ht="12.75">
      <c r="A60" s="34"/>
      <c r="B60" s="34"/>
      <c r="C60" s="3"/>
      <c r="D60" s="20" t="s">
        <v>247</v>
      </c>
    </row>
    <row r="61" spans="1:4" ht="12.75">
      <c r="A61" s="34"/>
      <c r="B61" s="34"/>
      <c r="C61" s="3"/>
      <c r="D61" s="20"/>
    </row>
    <row r="62" spans="1:4" ht="12.75">
      <c r="A62" s="34"/>
      <c r="B62" s="34"/>
      <c r="C62" s="3"/>
      <c r="D62" s="20"/>
    </row>
    <row r="63" spans="1:4" ht="12.75">
      <c r="A63" s="34"/>
      <c r="B63" s="34"/>
      <c r="C63" s="3"/>
      <c r="D63" s="20"/>
    </row>
    <row r="64" spans="1:4" ht="12.75">
      <c r="A64" s="20"/>
      <c r="B64" s="20"/>
      <c r="C64" s="3"/>
      <c r="D64" s="16"/>
    </row>
    <row r="65" spans="1:10" ht="12.75">
      <c r="A65" s="35"/>
      <c r="B65" s="36"/>
      <c r="C65" s="23"/>
      <c r="D65" s="17" t="s">
        <v>32</v>
      </c>
      <c r="E65" s="91" t="s">
        <v>264</v>
      </c>
      <c r="F65" s="3"/>
      <c r="G65" s="3"/>
      <c r="H65" s="3"/>
      <c r="I65" s="15"/>
      <c r="J65" s="10"/>
    </row>
    <row r="66" spans="1:10" ht="12.75">
      <c r="A66" s="24"/>
      <c r="B66" s="33"/>
      <c r="C66" s="3"/>
      <c r="D66" s="15" t="s">
        <v>42</v>
      </c>
      <c r="E66" s="74" t="s">
        <v>683</v>
      </c>
      <c r="F66" s="3"/>
      <c r="G66" s="3"/>
      <c r="H66" s="3"/>
      <c r="I66" s="15"/>
      <c r="J66" s="10"/>
    </row>
    <row r="67" spans="1:10" ht="12.75">
      <c r="A67" s="24"/>
      <c r="B67" s="33"/>
      <c r="C67" s="3"/>
      <c r="D67" s="15"/>
      <c r="E67" s="74" t="s">
        <v>172</v>
      </c>
      <c r="F67" s="3"/>
      <c r="G67" s="3"/>
      <c r="H67" s="3"/>
      <c r="I67" s="15"/>
      <c r="J67" s="10"/>
    </row>
    <row r="68" spans="1:10" ht="12.75">
      <c r="A68" s="24"/>
      <c r="B68" s="33"/>
      <c r="C68" s="3"/>
      <c r="D68" s="15"/>
      <c r="E68" s="75" t="s">
        <v>684</v>
      </c>
      <c r="F68" s="3"/>
      <c r="G68" s="3"/>
      <c r="H68" s="3"/>
      <c r="I68" s="15"/>
      <c r="J68" s="10"/>
    </row>
    <row r="69" spans="1:10" ht="12.75">
      <c r="A69" s="30" t="s">
        <v>33</v>
      </c>
      <c r="B69" s="31" t="s">
        <v>34</v>
      </c>
      <c r="C69" s="1"/>
      <c r="D69" s="1" t="s">
        <v>35</v>
      </c>
      <c r="E69" s="93" t="s">
        <v>523</v>
      </c>
      <c r="F69" s="3"/>
      <c r="G69" s="3"/>
      <c r="H69" s="3"/>
      <c r="I69" s="3"/>
      <c r="J69" s="11"/>
    </row>
    <row r="70" spans="1:10" ht="12.75">
      <c r="A70" s="25" t="s">
        <v>70</v>
      </c>
      <c r="B70" s="32"/>
      <c r="C70" s="14"/>
      <c r="D70" s="41" t="s">
        <v>81</v>
      </c>
      <c r="E70" s="95">
        <f>SUM(+E71+E78+E123+E100+E110)</f>
        <v>11068810.98</v>
      </c>
      <c r="F70" s="15"/>
      <c r="G70" s="15"/>
      <c r="H70" s="15"/>
      <c r="I70" s="15"/>
      <c r="J70" s="10"/>
    </row>
    <row r="71" spans="1:10" ht="12.75">
      <c r="A71" s="24"/>
      <c r="B71" s="53" t="s">
        <v>74</v>
      </c>
      <c r="C71" s="54"/>
      <c r="D71" s="67" t="s">
        <v>258</v>
      </c>
      <c r="E71" s="97">
        <f>SUM(E72:E77)</f>
        <v>545000</v>
      </c>
      <c r="F71" s="15"/>
      <c r="G71" s="15"/>
      <c r="H71" s="15"/>
      <c r="I71" s="15"/>
      <c r="J71" s="10"/>
    </row>
    <row r="72" spans="1:10" ht="12.75">
      <c r="A72" s="24"/>
      <c r="B72" s="33"/>
      <c r="C72" s="3">
        <v>3030</v>
      </c>
      <c r="D72" s="15" t="s">
        <v>59</v>
      </c>
      <c r="E72" s="92">
        <v>520000</v>
      </c>
      <c r="F72" s="15"/>
      <c r="G72" s="15"/>
      <c r="H72" s="15"/>
      <c r="I72" s="15"/>
      <c r="J72" s="10"/>
    </row>
    <row r="73" spans="1:10" ht="12.75">
      <c r="A73" s="24"/>
      <c r="B73" s="33"/>
      <c r="C73" s="3">
        <v>4210</v>
      </c>
      <c r="D73" s="15" t="s">
        <v>49</v>
      </c>
      <c r="E73" s="92">
        <v>5000</v>
      </c>
      <c r="F73" s="15"/>
      <c r="G73" s="15"/>
      <c r="H73" s="15"/>
      <c r="I73" s="15"/>
      <c r="J73" s="10"/>
    </row>
    <row r="74" spans="1:10" ht="12.75">
      <c r="A74" s="24"/>
      <c r="B74" s="33"/>
      <c r="C74" s="3">
        <v>4220</v>
      </c>
      <c r="D74" s="47" t="s">
        <v>58</v>
      </c>
      <c r="E74" s="92">
        <v>1000</v>
      </c>
      <c r="F74" s="15"/>
      <c r="G74" s="15"/>
      <c r="H74" s="15"/>
      <c r="I74" s="15"/>
      <c r="J74" s="10"/>
    </row>
    <row r="75" spans="1:10" ht="12.75">
      <c r="A75" s="24"/>
      <c r="B75" s="33"/>
      <c r="C75" s="6">
        <v>4270</v>
      </c>
      <c r="D75" t="s">
        <v>51</v>
      </c>
      <c r="E75" s="92">
        <v>2000</v>
      </c>
      <c r="F75" s="15"/>
      <c r="G75" s="15"/>
      <c r="H75" s="15"/>
      <c r="I75" s="15"/>
      <c r="J75" s="10"/>
    </row>
    <row r="76" spans="1:10" ht="12.75">
      <c r="A76" s="24"/>
      <c r="B76" s="33"/>
      <c r="C76" s="3">
        <v>4300</v>
      </c>
      <c r="D76" s="15" t="s">
        <v>52</v>
      </c>
      <c r="E76" s="92">
        <v>16000</v>
      </c>
      <c r="F76" s="15"/>
      <c r="G76" s="15"/>
      <c r="H76" s="15"/>
      <c r="I76" s="15"/>
      <c r="J76" s="10"/>
    </row>
    <row r="77" spans="1:10" ht="12.75">
      <c r="A77" s="24"/>
      <c r="B77" s="33"/>
      <c r="C77" s="6">
        <v>4360</v>
      </c>
      <c r="D77" t="s">
        <v>321</v>
      </c>
      <c r="E77" s="92">
        <v>1000</v>
      </c>
      <c r="F77" s="15"/>
      <c r="G77" s="15"/>
      <c r="H77" s="15"/>
      <c r="I77" s="15"/>
      <c r="J77" s="10"/>
    </row>
    <row r="78" spans="1:10" ht="12.75">
      <c r="A78" s="24"/>
      <c r="B78" s="53" t="s">
        <v>75</v>
      </c>
      <c r="C78" s="54"/>
      <c r="D78" s="67" t="s">
        <v>76</v>
      </c>
      <c r="E78" s="97">
        <f>SUM(E79:E99)</f>
        <v>10202496.98</v>
      </c>
      <c r="F78" s="15"/>
      <c r="G78" s="15"/>
      <c r="H78" s="15"/>
      <c r="I78" s="15"/>
      <c r="J78" s="10"/>
    </row>
    <row r="79" spans="1:10" ht="12.75">
      <c r="A79" s="24"/>
      <c r="B79" s="33"/>
      <c r="C79" s="6">
        <v>3020</v>
      </c>
      <c r="D79" t="s">
        <v>433</v>
      </c>
      <c r="E79" s="92">
        <v>145000</v>
      </c>
      <c r="F79" s="15"/>
      <c r="G79" s="15"/>
      <c r="H79" s="15"/>
      <c r="I79" s="15"/>
      <c r="J79" s="10"/>
    </row>
    <row r="80" spans="1:10" ht="12.75">
      <c r="A80" s="24"/>
      <c r="B80" s="33"/>
      <c r="C80" s="6">
        <v>4010</v>
      </c>
      <c r="D80" t="s">
        <v>44</v>
      </c>
      <c r="E80" s="92">
        <v>6663637</v>
      </c>
      <c r="F80" s="15"/>
      <c r="G80" s="15"/>
      <c r="H80" s="15"/>
      <c r="I80" s="15"/>
      <c r="J80" s="10"/>
    </row>
    <row r="81" spans="1:10" ht="12.75">
      <c r="A81" s="24"/>
      <c r="B81" s="33"/>
      <c r="C81" s="6">
        <v>4040</v>
      </c>
      <c r="D81" t="s">
        <v>45</v>
      </c>
      <c r="E81" s="92">
        <v>450014</v>
      </c>
      <c r="F81" s="15"/>
      <c r="G81" s="15"/>
      <c r="H81" s="15"/>
      <c r="I81" s="15"/>
      <c r="J81" s="10"/>
    </row>
    <row r="82" spans="1:10" ht="12.75">
      <c r="A82" s="24"/>
      <c r="B82" s="33"/>
      <c r="C82" s="6">
        <v>4110</v>
      </c>
      <c r="D82" t="s">
        <v>46</v>
      </c>
      <c r="E82" s="92">
        <v>1111454</v>
      </c>
      <c r="F82" s="15"/>
      <c r="G82" s="15"/>
      <c r="H82" s="15"/>
      <c r="I82" s="15"/>
      <c r="J82" s="10"/>
    </row>
    <row r="83" spans="1:10" ht="12.75">
      <c r="A83" s="24"/>
      <c r="B83" s="33"/>
      <c r="C83" s="6">
        <v>4120</v>
      </c>
      <c r="D83" t="s">
        <v>496</v>
      </c>
      <c r="E83" s="92">
        <v>159704</v>
      </c>
      <c r="F83" s="15"/>
      <c r="G83" s="15"/>
      <c r="H83" s="15"/>
      <c r="I83" s="15"/>
      <c r="J83" s="10"/>
    </row>
    <row r="84" spans="1:10" ht="12.75">
      <c r="A84" s="24"/>
      <c r="B84" s="33"/>
      <c r="C84" s="3">
        <v>4170</v>
      </c>
      <c r="D84" s="15" t="s">
        <v>229</v>
      </c>
      <c r="E84" s="92">
        <v>75000</v>
      </c>
      <c r="F84" s="15"/>
      <c r="G84" s="15"/>
      <c r="H84" s="15"/>
      <c r="I84" s="15"/>
      <c r="J84" s="10"/>
    </row>
    <row r="85" spans="1:10" ht="12.75">
      <c r="A85" s="24"/>
      <c r="B85" s="33"/>
      <c r="C85" s="6">
        <v>4210</v>
      </c>
      <c r="D85" t="s">
        <v>49</v>
      </c>
      <c r="E85" s="92">
        <v>131000</v>
      </c>
      <c r="F85" s="15"/>
      <c r="G85" s="15"/>
      <c r="H85" s="15"/>
      <c r="I85" s="15"/>
      <c r="J85" s="10"/>
    </row>
    <row r="86" spans="1:10" ht="12.75">
      <c r="A86" s="24"/>
      <c r="B86" s="33"/>
      <c r="C86" s="3">
        <v>4220</v>
      </c>
      <c r="D86" s="47" t="s">
        <v>58</v>
      </c>
      <c r="E86" s="92">
        <v>7000</v>
      </c>
      <c r="F86" s="15"/>
      <c r="G86" s="15"/>
      <c r="H86" s="15"/>
      <c r="I86" s="15"/>
      <c r="J86" s="10"/>
    </row>
    <row r="87" spans="1:10" ht="12.75">
      <c r="A87" s="24"/>
      <c r="B87" s="33"/>
      <c r="C87" s="6">
        <v>4260</v>
      </c>
      <c r="D87" t="s">
        <v>50</v>
      </c>
      <c r="E87" s="92">
        <v>280000</v>
      </c>
      <c r="F87" s="15"/>
      <c r="G87" s="15"/>
      <c r="H87" s="15"/>
      <c r="I87" s="15"/>
      <c r="J87" s="10"/>
    </row>
    <row r="88" spans="1:10" ht="12.75">
      <c r="A88" s="29"/>
      <c r="B88" s="20"/>
      <c r="C88" s="6">
        <v>4270</v>
      </c>
      <c r="D88" t="s">
        <v>51</v>
      </c>
      <c r="E88" s="92">
        <v>68000</v>
      </c>
      <c r="F88" s="15"/>
      <c r="G88" s="15"/>
      <c r="H88" s="15"/>
      <c r="I88" s="15"/>
      <c r="J88" s="10"/>
    </row>
    <row r="89" spans="1:5" ht="12.75">
      <c r="A89" s="29"/>
      <c r="B89" s="20"/>
      <c r="C89" s="6">
        <v>4280</v>
      </c>
      <c r="D89" t="s">
        <v>251</v>
      </c>
      <c r="E89" s="92">
        <v>5000</v>
      </c>
    </row>
    <row r="90" spans="1:5" ht="12.75">
      <c r="A90" s="29"/>
      <c r="B90" s="33"/>
      <c r="C90" s="6">
        <v>4300</v>
      </c>
      <c r="D90" t="s">
        <v>52</v>
      </c>
      <c r="E90" s="92">
        <v>431011.98</v>
      </c>
    </row>
    <row r="91" spans="1:5" ht="12.75">
      <c r="A91" s="20"/>
      <c r="B91" s="33"/>
      <c r="C91" s="6">
        <v>4360</v>
      </c>
      <c r="D91" t="s">
        <v>321</v>
      </c>
      <c r="E91" s="92">
        <v>76000</v>
      </c>
    </row>
    <row r="92" spans="1:5" ht="12.75">
      <c r="A92" s="33"/>
      <c r="B92" s="33"/>
      <c r="C92" s="6">
        <v>4410</v>
      </c>
      <c r="D92" t="s">
        <v>53</v>
      </c>
      <c r="E92" s="92">
        <v>28000</v>
      </c>
    </row>
    <row r="93" spans="1:5" ht="12.75">
      <c r="A93" s="33"/>
      <c r="B93" s="33"/>
      <c r="C93" s="6">
        <v>4420</v>
      </c>
      <c r="D93" t="s">
        <v>77</v>
      </c>
      <c r="E93" s="92">
        <v>5000</v>
      </c>
    </row>
    <row r="94" spans="1:5" ht="12.75">
      <c r="A94" s="24"/>
      <c r="B94" s="33"/>
      <c r="C94" s="6">
        <v>4430</v>
      </c>
      <c r="D94" t="s">
        <v>54</v>
      </c>
      <c r="E94" s="92">
        <v>90000</v>
      </c>
    </row>
    <row r="95" spans="1:5" ht="12.75">
      <c r="A95" s="24"/>
      <c r="B95" s="33"/>
      <c r="C95" s="6">
        <v>4440</v>
      </c>
      <c r="D95" t="s">
        <v>78</v>
      </c>
      <c r="E95" s="92">
        <v>174889</v>
      </c>
    </row>
    <row r="96" spans="1:5" ht="12.75">
      <c r="A96" s="24"/>
      <c r="B96" s="33"/>
      <c r="C96" s="6">
        <v>4530</v>
      </c>
      <c r="D96" t="s">
        <v>259</v>
      </c>
      <c r="E96" s="92">
        <v>2000</v>
      </c>
    </row>
    <row r="97" spans="1:5" ht="12.75">
      <c r="A97" s="24"/>
      <c r="B97" s="33"/>
      <c r="C97" s="6">
        <v>4700</v>
      </c>
      <c r="D97" t="s">
        <v>411</v>
      </c>
      <c r="E97" s="92">
        <v>15000</v>
      </c>
    </row>
    <row r="98" spans="1:5" ht="12.75">
      <c r="A98" s="24"/>
      <c r="B98" s="33"/>
      <c r="C98" s="6">
        <v>4710</v>
      </c>
      <c r="D98" t="s">
        <v>484</v>
      </c>
      <c r="E98" s="92">
        <v>19787</v>
      </c>
    </row>
    <row r="99" spans="1:5" ht="12.75">
      <c r="A99" s="24"/>
      <c r="B99" s="33"/>
      <c r="C99" s="6">
        <v>6060</v>
      </c>
      <c r="D99" t="s">
        <v>79</v>
      </c>
      <c r="E99" s="92">
        <v>265000</v>
      </c>
    </row>
    <row r="100" spans="1:5" ht="12.75">
      <c r="A100" s="24"/>
      <c r="B100" s="53" t="s">
        <v>75</v>
      </c>
      <c r="C100" s="54"/>
      <c r="D100" s="67" t="s">
        <v>76</v>
      </c>
      <c r="E100" s="97">
        <f>SUM(E102:E109)</f>
        <v>248129</v>
      </c>
    </row>
    <row r="101" spans="1:4" ht="12.75">
      <c r="A101" s="24"/>
      <c r="B101" s="33"/>
      <c r="D101" s="128" t="s">
        <v>552</v>
      </c>
    </row>
    <row r="102" spans="1:5" ht="12.75">
      <c r="A102" s="24"/>
      <c r="B102" s="33"/>
      <c r="C102" s="6">
        <v>3020</v>
      </c>
      <c r="D102" t="s">
        <v>433</v>
      </c>
      <c r="E102" s="92">
        <v>2000</v>
      </c>
    </row>
    <row r="103" spans="1:6" ht="12.75">
      <c r="A103" s="24"/>
      <c r="B103" s="33"/>
      <c r="C103" s="6">
        <v>4010</v>
      </c>
      <c r="D103" t="s">
        <v>44</v>
      </c>
      <c r="E103" s="92">
        <v>183512</v>
      </c>
      <c r="F103" s="37"/>
    </row>
    <row r="104" spans="1:5" ht="12.75">
      <c r="A104" s="24"/>
      <c r="B104" s="33"/>
      <c r="C104" s="6">
        <v>4040</v>
      </c>
      <c r="D104" t="s">
        <v>45</v>
      </c>
      <c r="E104" s="92">
        <v>15395</v>
      </c>
    </row>
    <row r="105" spans="1:5" ht="12.75">
      <c r="A105" s="24"/>
      <c r="B105" s="33"/>
      <c r="C105" s="6">
        <v>4110</v>
      </c>
      <c r="D105" t="s">
        <v>46</v>
      </c>
      <c r="E105" s="92">
        <v>31133</v>
      </c>
    </row>
    <row r="106" spans="1:5" ht="12.75">
      <c r="A106" s="24"/>
      <c r="B106" s="33"/>
      <c r="C106" s="6">
        <v>4120</v>
      </c>
      <c r="D106" t="s">
        <v>496</v>
      </c>
      <c r="E106" s="92">
        <v>4437</v>
      </c>
    </row>
    <row r="107" spans="1:5" ht="12.75">
      <c r="A107" s="24"/>
      <c r="B107" s="33"/>
      <c r="C107" s="6">
        <v>4440</v>
      </c>
      <c r="D107" t="s">
        <v>78</v>
      </c>
      <c r="E107" s="92">
        <v>6652</v>
      </c>
    </row>
    <row r="108" spans="1:5" ht="12.75">
      <c r="A108" s="24"/>
      <c r="B108" s="33"/>
      <c r="C108" s="6">
        <v>4700</v>
      </c>
      <c r="D108" t="s">
        <v>411</v>
      </c>
      <c r="E108" s="92">
        <v>2000</v>
      </c>
    </row>
    <row r="109" spans="1:5" ht="12.75">
      <c r="A109" s="24"/>
      <c r="B109" s="33"/>
      <c r="C109" s="6">
        <v>4710</v>
      </c>
      <c r="D109" t="s">
        <v>484</v>
      </c>
      <c r="E109" s="92">
        <v>3000</v>
      </c>
    </row>
    <row r="110" spans="1:5" ht="12.75">
      <c r="A110" s="24"/>
      <c r="B110" s="53" t="s">
        <v>75</v>
      </c>
      <c r="C110" s="54"/>
      <c r="D110" s="67" t="s">
        <v>76</v>
      </c>
      <c r="E110" s="97">
        <f>SUM(E112:E115)</f>
        <v>22285</v>
      </c>
    </row>
    <row r="111" spans="1:4" ht="12.75">
      <c r="A111" s="24"/>
      <c r="B111" s="33"/>
      <c r="D111" s="128" t="s">
        <v>555</v>
      </c>
    </row>
    <row r="112" spans="1:5" ht="12.75">
      <c r="A112" s="24"/>
      <c r="B112" s="33"/>
      <c r="C112" s="6">
        <v>4010</v>
      </c>
      <c r="D112" t="s">
        <v>44</v>
      </c>
      <c r="E112" s="92">
        <v>18580</v>
      </c>
    </row>
    <row r="113" spans="1:5" ht="12.75">
      <c r="A113" s="24"/>
      <c r="B113" s="33"/>
      <c r="C113" s="6">
        <v>4110</v>
      </c>
      <c r="D113" t="s">
        <v>46</v>
      </c>
      <c r="E113" s="92">
        <v>3196</v>
      </c>
    </row>
    <row r="114" spans="1:5" ht="12.75">
      <c r="A114" s="24"/>
      <c r="B114" s="33"/>
      <c r="C114" s="6">
        <v>4120</v>
      </c>
      <c r="D114" t="s">
        <v>496</v>
      </c>
      <c r="E114" s="92">
        <v>296</v>
      </c>
    </row>
    <row r="115" spans="1:5" ht="12.75">
      <c r="A115" s="24"/>
      <c r="B115" s="33"/>
      <c r="C115" s="6">
        <v>4710</v>
      </c>
      <c r="D115" t="s">
        <v>484</v>
      </c>
      <c r="E115" s="92">
        <v>213</v>
      </c>
    </row>
    <row r="116" spans="1:5" ht="12.75">
      <c r="A116" s="24"/>
      <c r="B116" s="53" t="s">
        <v>75</v>
      </c>
      <c r="C116" s="54"/>
      <c r="D116" s="67" t="s">
        <v>76</v>
      </c>
      <c r="E116" s="97">
        <f>SUM(E118:E122)</f>
        <v>199600</v>
      </c>
    </row>
    <row r="117" spans="1:4" ht="12.75">
      <c r="A117" s="24"/>
      <c r="B117" s="33"/>
      <c r="D117" s="128" t="s">
        <v>591</v>
      </c>
    </row>
    <row r="118" spans="1:5" ht="12.75">
      <c r="A118" s="24"/>
      <c r="B118" s="33"/>
      <c r="C118" s="6">
        <v>4217</v>
      </c>
      <c r="D118" t="s">
        <v>49</v>
      </c>
      <c r="E118" s="92">
        <v>96900</v>
      </c>
    </row>
    <row r="119" spans="1:5" ht="12.75">
      <c r="A119" s="24"/>
      <c r="B119" s="33"/>
      <c r="C119" s="6">
        <v>4307</v>
      </c>
      <c r="D119" t="s">
        <v>147</v>
      </c>
      <c r="E119" s="92">
        <v>27500</v>
      </c>
    </row>
    <row r="120" spans="1:5" ht="12.75">
      <c r="A120" s="24"/>
      <c r="B120" s="33"/>
      <c r="C120" s="6">
        <v>4367</v>
      </c>
      <c r="D120" t="s">
        <v>321</v>
      </c>
      <c r="E120" s="92">
        <v>2000</v>
      </c>
    </row>
    <row r="121" spans="1:5" ht="12.75">
      <c r="A121" s="24"/>
      <c r="B121" s="33"/>
      <c r="C121" s="6">
        <v>4707</v>
      </c>
      <c r="D121" t="s">
        <v>411</v>
      </c>
      <c r="E121" s="92">
        <v>18000</v>
      </c>
    </row>
    <row r="122" spans="1:5" ht="12.75">
      <c r="A122" s="24"/>
      <c r="B122" s="33"/>
      <c r="C122" s="6">
        <v>6067</v>
      </c>
      <c r="D122" t="s">
        <v>79</v>
      </c>
      <c r="E122" s="92">
        <v>55200</v>
      </c>
    </row>
    <row r="123" spans="1:5" ht="12.75">
      <c r="A123" s="24"/>
      <c r="B123" s="53" t="s">
        <v>80</v>
      </c>
      <c r="C123" s="57"/>
      <c r="D123" s="56" t="s">
        <v>1</v>
      </c>
      <c r="E123" s="97">
        <f>SUM(E124:E131)</f>
        <v>50900</v>
      </c>
    </row>
    <row r="124" spans="1:5" ht="12.75">
      <c r="A124" s="24"/>
      <c r="B124" s="33"/>
      <c r="C124" s="6">
        <v>2900</v>
      </c>
      <c r="D124" t="s">
        <v>452</v>
      </c>
      <c r="E124" s="92">
        <v>1000</v>
      </c>
    </row>
    <row r="125" spans="1:4" ht="12.75">
      <c r="A125" s="24"/>
      <c r="B125" s="33"/>
      <c r="D125" t="s">
        <v>453</v>
      </c>
    </row>
    <row r="126" spans="1:4" ht="12.75">
      <c r="A126" s="24"/>
      <c r="B126" s="33"/>
      <c r="D126" t="s">
        <v>454</v>
      </c>
    </row>
    <row r="127" spans="1:4" ht="12.75">
      <c r="A127" s="24"/>
      <c r="B127" s="33"/>
      <c r="D127" t="s">
        <v>455</v>
      </c>
    </row>
    <row r="128" spans="1:5" ht="12.75">
      <c r="A128" s="24"/>
      <c r="B128" s="33"/>
      <c r="C128" s="3">
        <v>3030</v>
      </c>
      <c r="D128" s="15" t="s">
        <v>59</v>
      </c>
      <c r="E128" s="92">
        <v>36100</v>
      </c>
    </row>
    <row r="129" spans="1:5" ht="12.75">
      <c r="A129" s="24"/>
      <c r="B129" s="33"/>
      <c r="C129" s="6">
        <v>4210</v>
      </c>
      <c r="D129" t="s">
        <v>49</v>
      </c>
      <c r="E129" s="92">
        <v>5300</v>
      </c>
    </row>
    <row r="130" spans="1:5" ht="12.75">
      <c r="A130" s="24"/>
      <c r="B130" s="33"/>
      <c r="C130" s="6">
        <v>4220</v>
      </c>
      <c r="D130" s="2" t="s">
        <v>58</v>
      </c>
      <c r="E130" s="92">
        <v>3500</v>
      </c>
    </row>
    <row r="131" spans="1:5" ht="12.75">
      <c r="A131" s="24"/>
      <c r="B131" s="33"/>
      <c r="C131" s="6">
        <v>4300</v>
      </c>
      <c r="D131" t="s">
        <v>147</v>
      </c>
      <c r="E131" s="92">
        <v>5000</v>
      </c>
    </row>
    <row r="132" spans="1:5" ht="12.75">
      <c r="A132" s="25" t="s">
        <v>70</v>
      </c>
      <c r="B132" s="32"/>
      <c r="C132" s="14"/>
      <c r="D132" s="41" t="s">
        <v>233</v>
      </c>
      <c r="E132" s="95">
        <f>E133+E141</f>
        <v>455099.25</v>
      </c>
    </row>
    <row r="133" spans="1:5" ht="12.75">
      <c r="A133" s="24"/>
      <c r="B133" s="53" t="s">
        <v>82</v>
      </c>
      <c r="C133" s="54"/>
      <c r="D133" s="67" t="s">
        <v>116</v>
      </c>
      <c r="E133" s="97">
        <f>SUM(E134:E140)</f>
        <v>443969</v>
      </c>
    </row>
    <row r="134" spans="1:5" ht="12.75">
      <c r="A134" s="24"/>
      <c r="B134" s="33"/>
      <c r="C134" s="6">
        <v>4010</v>
      </c>
      <c r="D134" t="s">
        <v>44</v>
      </c>
      <c r="E134" s="92">
        <v>288000.56</v>
      </c>
    </row>
    <row r="135" spans="1:5" ht="12.75">
      <c r="A135" s="33"/>
      <c r="B135" s="33"/>
      <c r="C135" s="6">
        <v>4040</v>
      </c>
      <c r="D135" t="s">
        <v>45</v>
      </c>
      <c r="E135" s="92">
        <v>30351.44</v>
      </c>
    </row>
    <row r="136" spans="1:5" ht="12.75">
      <c r="A136" s="33"/>
      <c r="B136" s="33"/>
      <c r="C136" s="6">
        <v>4110</v>
      </c>
      <c r="D136" t="s">
        <v>46</v>
      </c>
      <c r="E136" s="92">
        <v>54630</v>
      </c>
    </row>
    <row r="137" spans="1:5" ht="12.75">
      <c r="A137" s="33"/>
      <c r="B137" s="33"/>
      <c r="C137" s="6">
        <v>4120</v>
      </c>
      <c r="D137" t="s">
        <v>496</v>
      </c>
      <c r="E137" s="92">
        <v>7798</v>
      </c>
    </row>
    <row r="138" spans="1:5" ht="12.75">
      <c r="A138" s="33"/>
      <c r="B138" s="33"/>
      <c r="C138" s="6">
        <v>4300</v>
      </c>
      <c r="D138" t="s">
        <v>147</v>
      </c>
      <c r="E138" s="92">
        <v>45000</v>
      </c>
    </row>
    <row r="139" spans="1:5" ht="12.75">
      <c r="A139" s="33"/>
      <c r="B139" s="33"/>
      <c r="C139" s="6">
        <v>4440</v>
      </c>
      <c r="D139" t="s">
        <v>78</v>
      </c>
      <c r="E139" s="92">
        <v>17739</v>
      </c>
    </row>
    <row r="140" spans="1:5" ht="12.75">
      <c r="A140" s="33"/>
      <c r="B140" s="33"/>
      <c r="C140" s="6">
        <v>4710</v>
      </c>
      <c r="D140" t="s">
        <v>484</v>
      </c>
      <c r="E140" s="92">
        <v>450</v>
      </c>
    </row>
    <row r="141" spans="1:5" ht="12.75">
      <c r="A141" s="33"/>
      <c r="B141" s="53" t="s">
        <v>82</v>
      </c>
      <c r="C141" s="54"/>
      <c r="D141" s="67" t="s">
        <v>603</v>
      </c>
      <c r="E141" s="97">
        <f>SUM(E142:E150)</f>
        <v>11130.25</v>
      </c>
    </row>
    <row r="142" spans="1:5" ht="12.75">
      <c r="A142" s="33"/>
      <c r="B142" s="33"/>
      <c r="C142" s="6">
        <v>4010</v>
      </c>
      <c r="D142" t="s">
        <v>44</v>
      </c>
      <c r="E142" s="92">
        <v>0</v>
      </c>
    </row>
    <row r="143" spans="1:5" ht="12.75">
      <c r="A143" s="33"/>
      <c r="B143" s="33"/>
      <c r="C143" s="6">
        <v>4110</v>
      </c>
      <c r="D143" t="s">
        <v>46</v>
      </c>
      <c r="E143" s="92">
        <v>0</v>
      </c>
    </row>
    <row r="144" spans="1:5" ht="12.75">
      <c r="A144" s="33"/>
      <c r="B144" s="33"/>
      <c r="C144" s="6">
        <v>4120</v>
      </c>
      <c r="D144" t="s">
        <v>496</v>
      </c>
      <c r="E144" s="92">
        <v>0</v>
      </c>
    </row>
    <row r="145" spans="1:5" ht="12.75">
      <c r="A145" s="33"/>
      <c r="B145" s="33"/>
      <c r="C145" s="6">
        <v>4300</v>
      </c>
      <c r="D145" t="s">
        <v>147</v>
      </c>
      <c r="E145" s="92">
        <v>0</v>
      </c>
    </row>
    <row r="146" spans="1:5" ht="12.75">
      <c r="A146" s="33"/>
      <c r="B146" s="33"/>
      <c r="C146" s="6">
        <v>4307</v>
      </c>
      <c r="D146" s="115" t="s">
        <v>643</v>
      </c>
      <c r="E146" s="92">
        <v>838.5</v>
      </c>
    </row>
    <row r="147" spans="1:5" ht="12.75">
      <c r="A147" s="33"/>
      <c r="B147" s="33"/>
      <c r="C147" s="6">
        <v>4740</v>
      </c>
      <c r="D147" s="115" t="s">
        <v>652</v>
      </c>
      <c r="E147" s="92">
        <v>8767</v>
      </c>
    </row>
    <row r="148" spans="1:4" ht="12.75">
      <c r="A148" s="33"/>
      <c r="B148" s="33"/>
      <c r="D148" s="115" t="s">
        <v>651</v>
      </c>
    </row>
    <row r="149" spans="1:5" ht="12.75">
      <c r="A149" s="33"/>
      <c r="B149" s="33"/>
      <c r="C149" s="6">
        <v>4850</v>
      </c>
      <c r="D149" s="115" t="s">
        <v>654</v>
      </c>
      <c r="E149" s="92">
        <v>1524.75</v>
      </c>
    </row>
    <row r="150" spans="1:4" ht="12.75">
      <c r="A150" s="33"/>
      <c r="B150" s="33"/>
      <c r="D150" s="115" t="s">
        <v>653</v>
      </c>
    </row>
    <row r="151" spans="1:5" ht="12.75">
      <c r="A151" s="25" t="s">
        <v>71</v>
      </c>
      <c r="B151" s="32"/>
      <c r="C151" s="14"/>
      <c r="D151" s="41" t="s">
        <v>90</v>
      </c>
      <c r="E151" s="97">
        <f>E152+E162</f>
        <v>310643</v>
      </c>
    </row>
    <row r="152" spans="1:5" ht="12.75">
      <c r="A152" s="68"/>
      <c r="B152" s="53" t="s">
        <v>333</v>
      </c>
      <c r="C152" s="54"/>
      <c r="D152" s="67" t="s">
        <v>334</v>
      </c>
      <c r="E152" s="97">
        <f>SUM(E153:E161)</f>
        <v>295100</v>
      </c>
    </row>
    <row r="153" spans="1:5" ht="12.75">
      <c r="A153" s="60"/>
      <c r="B153" s="60"/>
      <c r="C153" s="6">
        <v>3020</v>
      </c>
      <c r="D153" t="s">
        <v>433</v>
      </c>
      <c r="E153" s="92">
        <v>3000</v>
      </c>
    </row>
    <row r="154" spans="1:5" ht="12.75">
      <c r="A154" s="33"/>
      <c r="B154" s="33"/>
      <c r="C154" s="6">
        <v>4010</v>
      </c>
      <c r="D154" t="s">
        <v>44</v>
      </c>
      <c r="E154" s="92">
        <v>211093</v>
      </c>
    </row>
    <row r="155" spans="1:5" ht="12.75">
      <c r="A155" s="33"/>
      <c r="B155" s="33"/>
      <c r="C155" s="6">
        <v>4040</v>
      </c>
      <c r="D155" t="s">
        <v>45</v>
      </c>
      <c r="E155" s="92">
        <v>16438</v>
      </c>
    </row>
    <row r="156" spans="1:5" ht="12.75">
      <c r="A156" s="33"/>
      <c r="B156" s="33"/>
      <c r="C156" s="6">
        <v>4110</v>
      </c>
      <c r="D156" t="s">
        <v>46</v>
      </c>
      <c r="E156" s="92">
        <v>36545</v>
      </c>
    </row>
    <row r="157" spans="1:5" ht="12.75">
      <c r="A157" s="33"/>
      <c r="B157" s="33"/>
      <c r="C157" s="6">
        <v>4120</v>
      </c>
      <c r="D157" t="s">
        <v>496</v>
      </c>
      <c r="E157" s="92">
        <v>5209</v>
      </c>
    </row>
    <row r="158" spans="1:5" ht="12.75">
      <c r="A158" s="33"/>
      <c r="B158" s="33"/>
      <c r="C158" s="6">
        <v>4260</v>
      </c>
      <c r="D158" t="s">
        <v>50</v>
      </c>
      <c r="E158" s="92">
        <v>4000</v>
      </c>
    </row>
    <row r="159" spans="1:5" ht="12.75">
      <c r="A159" s="33"/>
      <c r="B159" s="33"/>
      <c r="C159" s="6">
        <v>4300</v>
      </c>
      <c r="D159" t="s">
        <v>147</v>
      </c>
      <c r="E159" s="92">
        <v>10000</v>
      </c>
    </row>
    <row r="160" spans="1:5" ht="12.75">
      <c r="A160" s="33"/>
      <c r="B160" s="33"/>
      <c r="C160" s="6">
        <v>4440</v>
      </c>
      <c r="D160" t="s">
        <v>78</v>
      </c>
      <c r="E160" s="92">
        <v>8315</v>
      </c>
    </row>
    <row r="161" spans="1:5" ht="12.75">
      <c r="A161" s="33"/>
      <c r="B161" s="33"/>
      <c r="C161" s="6">
        <v>4710</v>
      </c>
      <c r="D161" t="s">
        <v>484</v>
      </c>
      <c r="E161" s="92">
        <v>500</v>
      </c>
    </row>
    <row r="162" spans="1:5" ht="12.75">
      <c r="A162" s="33"/>
      <c r="B162" s="59" t="s">
        <v>497</v>
      </c>
      <c r="C162" s="57"/>
      <c r="D162" s="56" t="s">
        <v>498</v>
      </c>
      <c r="E162" s="97">
        <f>SUM(E163:E166)</f>
        <v>15543</v>
      </c>
    </row>
    <row r="163" spans="1:5" ht="12.75">
      <c r="A163" s="33"/>
      <c r="B163" s="33"/>
      <c r="C163" s="6">
        <v>4010</v>
      </c>
      <c r="D163" t="s">
        <v>44</v>
      </c>
      <c r="E163" s="92">
        <v>12980</v>
      </c>
    </row>
    <row r="164" spans="1:5" ht="12.75">
      <c r="A164" s="33"/>
      <c r="B164" s="33"/>
      <c r="C164" s="6">
        <v>4110</v>
      </c>
      <c r="D164" t="s">
        <v>46</v>
      </c>
      <c r="E164" s="92">
        <v>2232</v>
      </c>
    </row>
    <row r="165" spans="1:5" ht="12.75">
      <c r="A165" s="33"/>
      <c r="B165" s="33"/>
      <c r="C165" s="6">
        <v>4120</v>
      </c>
      <c r="D165" t="s">
        <v>496</v>
      </c>
      <c r="E165" s="92">
        <v>194</v>
      </c>
    </row>
    <row r="166" spans="1:5" ht="12.75">
      <c r="A166" s="33"/>
      <c r="B166" s="33"/>
      <c r="C166" s="6">
        <v>4710</v>
      </c>
      <c r="D166" t="s">
        <v>484</v>
      </c>
      <c r="E166" s="92">
        <v>137</v>
      </c>
    </row>
    <row r="167" spans="1:5" ht="13.5" customHeight="1">
      <c r="A167" s="32" t="s">
        <v>86</v>
      </c>
      <c r="B167" s="32"/>
      <c r="C167" s="7"/>
      <c r="D167" s="5" t="s">
        <v>159</v>
      </c>
      <c r="E167" s="95">
        <f>SUM(E169)</f>
        <v>5294</v>
      </c>
    </row>
    <row r="168" spans="1:5" ht="12.75">
      <c r="A168" s="32"/>
      <c r="B168" s="32"/>
      <c r="C168" s="7"/>
      <c r="D168" s="5" t="s">
        <v>160</v>
      </c>
      <c r="E168" s="95"/>
    </row>
    <row r="169" spans="1:5" ht="12.75">
      <c r="A169" s="33"/>
      <c r="B169" s="53" t="s">
        <v>87</v>
      </c>
      <c r="C169" s="57"/>
      <c r="D169" s="56" t="s">
        <v>88</v>
      </c>
      <c r="E169" s="97">
        <f>SUM(E171:E174)</f>
        <v>5294</v>
      </c>
    </row>
    <row r="170" spans="1:4" ht="12.75">
      <c r="A170" s="33"/>
      <c r="B170" s="33"/>
      <c r="D170" s="56" t="s">
        <v>89</v>
      </c>
    </row>
    <row r="171" spans="1:5" ht="12.75">
      <c r="A171" s="33"/>
      <c r="B171" s="33"/>
      <c r="C171" s="6">
        <v>4110</v>
      </c>
      <c r="D171" t="s">
        <v>46</v>
      </c>
      <c r="E171" s="92">
        <v>705</v>
      </c>
    </row>
    <row r="172" spans="1:5" ht="12.75">
      <c r="A172" s="33"/>
      <c r="B172" s="33"/>
      <c r="C172" s="6">
        <v>4120</v>
      </c>
      <c r="D172" t="s">
        <v>496</v>
      </c>
      <c r="E172" s="92">
        <v>101</v>
      </c>
    </row>
    <row r="173" spans="1:5" ht="12.75">
      <c r="A173" s="33"/>
      <c r="B173" s="33"/>
      <c r="C173" s="6">
        <v>4170</v>
      </c>
      <c r="D173" s="47" t="s">
        <v>229</v>
      </c>
      <c r="E173" s="92">
        <v>4100</v>
      </c>
    </row>
    <row r="174" spans="1:5" ht="12.75">
      <c r="A174" s="33"/>
      <c r="B174" s="33"/>
      <c r="C174" s="6">
        <v>4210</v>
      </c>
      <c r="D174" s="2" t="s">
        <v>49</v>
      </c>
      <c r="E174" s="92">
        <v>388</v>
      </c>
    </row>
    <row r="175" spans="1:4" ht="12.75">
      <c r="A175" s="33"/>
      <c r="B175" s="33"/>
      <c r="D175" s="2"/>
    </row>
    <row r="176" spans="1:4" ht="12.75">
      <c r="A176" s="33"/>
      <c r="B176" s="33"/>
      <c r="D176" s="2"/>
    </row>
    <row r="177" spans="1:4" ht="12.75">
      <c r="A177" s="33"/>
      <c r="B177" s="33"/>
      <c r="D177" s="2"/>
    </row>
    <row r="178" spans="1:4" ht="12.75">
      <c r="A178" s="33"/>
      <c r="B178" s="33"/>
      <c r="D178" s="2"/>
    </row>
    <row r="179" spans="1:5" ht="12.75">
      <c r="A179" s="33"/>
      <c r="B179" s="33"/>
      <c r="D179" s="17" t="s">
        <v>32</v>
      </c>
      <c r="E179" s="91" t="s">
        <v>264</v>
      </c>
    </row>
    <row r="180" spans="1:5" ht="12.75">
      <c r="A180" s="33"/>
      <c r="B180" s="33"/>
      <c r="D180" s="9" t="s">
        <v>388</v>
      </c>
      <c r="E180" s="74" t="s">
        <v>683</v>
      </c>
    </row>
    <row r="181" spans="1:5" ht="12.75">
      <c r="A181" s="33"/>
      <c r="B181" s="33"/>
      <c r="D181" s="9"/>
      <c r="E181" s="74" t="s">
        <v>172</v>
      </c>
    </row>
    <row r="182" spans="1:5" ht="12.75">
      <c r="A182" s="33"/>
      <c r="B182" s="33"/>
      <c r="D182" s="5"/>
      <c r="E182" s="75" t="s">
        <v>684</v>
      </c>
    </row>
    <row r="183" spans="1:5" ht="12.75">
      <c r="A183" s="30" t="s">
        <v>33</v>
      </c>
      <c r="B183" s="31" t="s">
        <v>34</v>
      </c>
      <c r="C183" s="1"/>
      <c r="D183" s="1" t="s">
        <v>35</v>
      </c>
      <c r="E183" s="93" t="s">
        <v>523</v>
      </c>
    </row>
    <row r="184" spans="1:5" ht="12.75">
      <c r="A184" s="25" t="s">
        <v>70</v>
      </c>
      <c r="B184" s="32"/>
      <c r="C184" s="14"/>
      <c r="D184" s="41" t="s">
        <v>175</v>
      </c>
      <c r="E184" s="95">
        <f>SUM(E185)</f>
        <v>5200</v>
      </c>
    </row>
    <row r="185" spans="1:5" ht="12.75">
      <c r="A185" s="33"/>
      <c r="B185" s="53" t="s">
        <v>80</v>
      </c>
      <c r="C185" s="57"/>
      <c r="D185" s="56" t="s">
        <v>1</v>
      </c>
      <c r="E185" s="97">
        <f>SUM(E186:E188)</f>
        <v>5200</v>
      </c>
    </row>
    <row r="186" spans="1:5" ht="12.75">
      <c r="A186" s="33"/>
      <c r="B186" s="33"/>
      <c r="C186" s="6">
        <v>4170</v>
      </c>
      <c r="D186" s="47" t="s">
        <v>229</v>
      </c>
      <c r="E186" s="98">
        <v>1000</v>
      </c>
    </row>
    <row r="187" spans="1:5" ht="12.75">
      <c r="A187" s="33"/>
      <c r="B187" s="33"/>
      <c r="C187" s="6">
        <v>4210</v>
      </c>
      <c r="D187" t="s">
        <v>49</v>
      </c>
      <c r="E187" s="98">
        <v>3200</v>
      </c>
    </row>
    <row r="188" spans="1:5" ht="12.75">
      <c r="A188" s="33"/>
      <c r="B188" s="33"/>
      <c r="C188" s="6">
        <v>4300</v>
      </c>
      <c r="D188" t="s">
        <v>52</v>
      </c>
      <c r="E188" s="92">
        <v>1000</v>
      </c>
    </row>
    <row r="189" spans="1:5" ht="12.75">
      <c r="A189" s="25" t="s">
        <v>70</v>
      </c>
      <c r="B189" s="32"/>
      <c r="C189" s="14"/>
      <c r="D189" s="41" t="s">
        <v>175</v>
      </c>
      <c r="E189" s="95">
        <f>E190</f>
        <v>275000</v>
      </c>
    </row>
    <row r="190" spans="1:5" ht="12" customHeight="1">
      <c r="A190" s="32"/>
      <c r="B190" s="53" t="s">
        <v>239</v>
      </c>
      <c r="C190" s="57"/>
      <c r="D190" s="56" t="s">
        <v>240</v>
      </c>
      <c r="E190" s="97">
        <f>SUM(E191:E200)</f>
        <v>275000</v>
      </c>
    </row>
    <row r="191" spans="1:5" ht="12" customHeight="1">
      <c r="A191" s="32"/>
      <c r="B191" s="33"/>
      <c r="C191" s="6">
        <v>4110</v>
      </c>
      <c r="D191" t="s">
        <v>46</v>
      </c>
      <c r="E191" s="92">
        <v>361</v>
      </c>
    </row>
    <row r="192" spans="1:5" ht="12" customHeight="1">
      <c r="A192" s="32"/>
      <c r="B192" s="33"/>
      <c r="C192" s="6">
        <v>4120</v>
      </c>
      <c r="D192" t="s">
        <v>496</v>
      </c>
      <c r="E192" s="92">
        <v>0</v>
      </c>
    </row>
    <row r="193" spans="1:5" ht="12" customHeight="1">
      <c r="A193" s="32"/>
      <c r="B193" s="33"/>
      <c r="C193" s="3">
        <v>4170</v>
      </c>
      <c r="D193" s="47" t="s">
        <v>229</v>
      </c>
      <c r="E193" s="92">
        <v>2800</v>
      </c>
    </row>
    <row r="194" spans="1:5" ht="12" customHeight="1">
      <c r="A194" s="32"/>
      <c r="B194" s="33"/>
      <c r="C194" s="6">
        <v>4190</v>
      </c>
      <c r="D194" t="s">
        <v>412</v>
      </c>
      <c r="E194" s="92">
        <v>0</v>
      </c>
    </row>
    <row r="195" spans="1:5" ht="12.75">
      <c r="A195" s="33"/>
      <c r="B195" s="33"/>
      <c r="C195" s="6">
        <v>4210</v>
      </c>
      <c r="D195" t="s">
        <v>49</v>
      </c>
      <c r="E195" s="92">
        <v>7000</v>
      </c>
    </row>
    <row r="196" spans="1:5" ht="12.75">
      <c r="A196" s="33"/>
      <c r="B196" s="33"/>
      <c r="C196" s="6">
        <v>4220</v>
      </c>
      <c r="D196" t="s">
        <v>58</v>
      </c>
      <c r="E196" s="92">
        <v>2000</v>
      </c>
    </row>
    <row r="197" spans="1:5" ht="12.75">
      <c r="A197" s="33"/>
      <c r="B197" s="33"/>
      <c r="C197" s="6">
        <v>4300</v>
      </c>
      <c r="D197" t="s">
        <v>52</v>
      </c>
      <c r="E197" s="92">
        <v>250916</v>
      </c>
    </row>
    <row r="198" spans="1:5" ht="12.75">
      <c r="A198" s="33"/>
      <c r="B198" s="33"/>
      <c r="C198" s="6">
        <v>4360</v>
      </c>
      <c r="D198" t="s">
        <v>321</v>
      </c>
      <c r="E198" s="92">
        <v>8000</v>
      </c>
    </row>
    <row r="199" spans="1:5" s="5" customFormat="1" ht="12.75">
      <c r="A199" s="33"/>
      <c r="B199" s="33"/>
      <c r="C199" s="6">
        <v>4430</v>
      </c>
      <c r="D199" t="s">
        <v>241</v>
      </c>
      <c r="E199" s="92">
        <v>2923</v>
      </c>
    </row>
    <row r="200" spans="1:5" s="5" customFormat="1" ht="12.75">
      <c r="A200" s="33"/>
      <c r="B200" s="33"/>
      <c r="C200" s="3">
        <v>4510</v>
      </c>
      <c r="D200" s="20" t="s">
        <v>238</v>
      </c>
      <c r="E200" s="92">
        <v>1000</v>
      </c>
    </row>
    <row r="201" spans="1:5" s="5" customFormat="1" ht="12.75">
      <c r="A201" s="33"/>
      <c r="B201" s="33"/>
      <c r="C201" s="3"/>
      <c r="D201" s="20"/>
      <c r="E201" s="92"/>
    </row>
    <row r="202" spans="1:5" s="5" customFormat="1" ht="12.75">
      <c r="A202" s="32" t="s">
        <v>146</v>
      </c>
      <c r="B202" s="32"/>
      <c r="C202" s="7"/>
      <c r="D202" s="5" t="s">
        <v>28</v>
      </c>
      <c r="E202" s="97">
        <f>E203+E205</f>
        <v>3000</v>
      </c>
    </row>
    <row r="203" spans="1:5" s="5" customFormat="1" ht="12.75">
      <c r="A203" s="33"/>
      <c r="B203" s="53" t="s">
        <v>176</v>
      </c>
      <c r="C203" s="57"/>
      <c r="D203" s="56" t="s">
        <v>1</v>
      </c>
      <c r="E203" s="92">
        <f>E204</f>
        <v>1000</v>
      </c>
    </row>
    <row r="204" spans="1:5" s="5" customFormat="1" ht="12.75">
      <c r="A204" s="33"/>
      <c r="B204" s="53"/>
      <c r="C204" s="6">
        <v>4300</v>
      </c>
      <c r="D204" t="s">
        <v>52</v>
      </c>
      <c r="E204" s="92">
        <v>1000</v>
      </c>
    </row>
    <row r="205" spans="1:5" s="5" customFormat="1" ht="12.75">
      <c r="A205" s="33"/>
      <c r="B205" s="53" t="s">
        <v>176</v>
      </c>
      <c r="C205" s="57"/>
      <c r="D205" s="56" t="s">
        <v>577</v>
      </c>
      <c r="E205" s="92">
        <f>E207</f>
        <v>2000</v>
      </c>
    </row>
    <row r="206" spans="1:5" s="5" customFormat="1" ht="12.75">
      <c r="A206" s="33"/>
      <c r="B206" s="53"/>
      <c r="C206" s="57"/>
      <c r="D206" s="56" t="s">
        <v>575</v>
      </c>
      <c r="E206" s="92"/>
    </row>
    <row r="207" spans="1:5" s="5" customFormat="1" ht="12.75">
      <c r="A207" s="33"/>
      <c r="B207" s="53"/>
      <c r="C207" s="6">
        <v>4300</v>
      </c>
      <c r="D207" t="s">
        <v>52</v>
      </c>
      <c r="E207" s="92">
        <v>2000</v>
      </c>
    </row>
    <row r="208" spans="1:5" s="5" customFormat="1" ht="12.75">
      <c r="A208" s="33"/>
      <c r="B208" s="53"/>
      <c r="C208" s="6"/>
      <c r="D208"/>
      <c r="E208" s="92"/>
    </row>
    <row r="209" spans="1:5" s="5" customFormat="1" ht="12.75">
      <c r="A209" s="33"/>
      <c r="B209" s="33"/>
      <c r="C209" s="3"/>
      <c r="D209" s="20"/>
      <c r="E209" s="92"/>
    </row>
    <row r="210" spans="1:5" ht="13.5" customHeight="1">
      <c r="A210" s="25" t="s">
        <v>71</v>
      </c>
      <c r="B210" s="32"/>
      <c r="C210" s="14"/>
      <c r="D210" s="41" t="s">
        <v>90</v>
      </c>
      <c r="E210" s="97">
        <f>E211+E213</f>
        <v>55607</v>
      </c>
    </row>
    <row r="211" spans="1:5" ht="13.5" customHeight="1">
      <c r="A211" s="60"/>
      <c r="B211" s="59" t="s">
        <v>497</v>
      </c>
      <c r="C211" s="57"/>
      <c r="D211" s="56" t="s">
        <v>498</v>
      </c>
      <c r="E211" s="97">
        <f>SUM(E212:E212)</f>
        <v>13057</v>
      </c>
    </row>
    <row r="212" spans="1:5" ht="13.5" customHeight="1">
      <c r="A212" s="60"/>
      <c r="B212" s="20"/>
      <c r="C212" s="6">
        <v>4300</v>
      </c>
      <c r="D212" t="s">
        <v>52</v>
      </c>
      <c r="E212" s="92">
        <v>13057</v>
      </c>
    </row>
    <row r="213" spans="1:5" ht="13.5" customHeight="1">
      <c r="A213" s="60"/>
      <c r="B213" s="53" t="s">
        <v>280</v>
      </c>
      <c r="C213" s="54"/>
      <c r="D213" s="55" t="s">
        <v>622</v>
      </c>
      <c r="E213" s="97">
        <f>SUM(E217:E218)</f>
        <v>42550</v>
      </c>
    </row>
    <row r="214" spans="1:4" ht="13.5" customHeight="1">
      <c r="A214" s="60"/>
      <c r="B214" s="20"/>
      <c r="D214" s="55" t="s">
        <v>623</v>
      </c>
    </row>
    <row r="215" spans="1:4" ht="13.5" customHeight="1">
      <c r="A215" s="60"/>
      <c r="B215" s="20"/>
      <c r="D215" s="55" t="s">
        <v>624</v>
      </c>
    </row>
    <row r="216" spans="1:4" ht="13.5" customHeight="1">
      <c r="A216" s="60"/>
      <c r="B216" s="20"/>
      <c r="D216" s="55" t="s">
        <v>625</v>
      </c>
    </row>
    <row r="217" spans="1:5" ht="13.5" customHeight="1">
      <c r="A217" s="60"/>
      <c r="B217" s="20"/>
      <c r="C217" s="6">
        <v>4190</v>
      </c>
      <c r="D217" t="s">
        <v>412</v>
      </c>
      <c r="E217" s="92">
        <v>25550</v>
      </c>
    </row>
    <row r="218" spans="1:5" ht="13.5" customHeight="1">
      <c r="A218" s="32"/>
      <c r="B218" s="20"/>
      <c r="C218" s="3">
        <v>4300</v>
      </c>
      <c r="D218" s="15" t="s">
        <v>52</v>
      </c>
      <c r="E218" s="92">
        <v>17000</v>
      </c>
    </row>
    <row r="219" spans="1:5" ht="13.5" customHeight="1">
      <c r="A219" s="32"/>
      <c r="B219" s="111"/>
      <c r="C219" s="112"/>
      <c r="D219" s="16"/>
      <c r="E219" s="104"/>
    </row>
    <row r="220" spans="1:2" ht="13.5" customHeight="1">
      <c r="A220" s="60"/>
      <c r="B220" s="20"/>
    </row>
    <row r="221" spans="1:2" ht="13.5" customHeight="1">
      <c r="A221" s="33"/>
      <c r="B221" s="33"/>
    </row>
    <row r="222" spans="1:2" ht="13.5" customHeight="1">
      <c r="A222" s="33"/>
      <c r="B222" s="33"/>
    </row>
    <row r="223" spans="1:2" ht="13.5" customHeight="1">
      <c r="A223" s="33"/>
      <c r="B223" s="33"/>
    </row>
    <row r="224" spans="1:5" ht="13.5" customHeight="1">
      <c r="A224" s="24"/>
      <c r="B224" s="33"/>
      <c r="D224" s="17" t="s">
        <v>32</v>
      </c>
      <c r="E224" s="102" t="s">
        <v>264</v>
      </c>
    </row>
    <row r="225" spans="1:5" ht="12.75">
      <c r="A225" s="24"/>
      <c r="B225" s="33"/>
      <c r="C225" s="3"/>
      <c r="D225" s="3" t="s">
        <v>174</v>
      </c>
      <c r="E225" s="74" t="s">
        <v>683</v>
      </c>
    </row>
    <row r="226" spans="1:5" ht="12.75">
      <c r="A226" s="24"/>
      <c r="B226" s="33"/>
      <c r="C226" s="3"/>
      <c r="D226" s="3"/>
      <c r="E226" s="74" t="s">
        <v>172</v>
      </c>
    </row>
    <row r="227" spans="1:5" s="56" customFormat="1" ht="12.75">
      <c r="A227" s="24"/>
      <c r="B227" s="33"/>
      <c r="C227" s="3"/>
      <c r="D227" s="3"/>
      <c r="E227" s="75" t="s">
        <v>684</v>
      </c>
    </row>
    <row r="228" spans="1:5" ht="12.75">
      <c r="A228" s="30" t="s">
        <v>33</v>
      </c>
      <c r="B228" s="31" t="s">
        <v>34</v>
      </c>
      <c r="C228" s="1"/>
      <c r="D228" s="1" t="s">
        <v>35</v>
      </c>
      <c r="E228" s="93" t="s">
        <v>523</v>
      </c>
    </row>
    <row r="229" spans="1:5" ht="12.75">
      <c r="A229" s="53" t="s">
        <v>358</v>
      </c>
      <c r="B229" s="53"/>
      <c r="C229" s="57"/>
      <c r="D229" s="55" t="s">
        <v>359</v>
      </c>
      <c r="E229" s="99">
        <f>E230</f>
        <v>1000</v>
      </c>
    </row>
    <row r="230" spans="1:5" ht="12.75">
      <c r="A230" s="33"/>
      <c r="B230" s="53" t="s">
        <v>360</v>
      </c>
      <c r="C230" s="57"/>
      <c r="D230" s="55" t="s">
        <v>361</v>
      </c>
      <c r="E230" s="99">
        <f>E231</f>
        <v>1000</v>
      </c>
    </row>
    <row r="231" spans="1:5" ht="12.75">
      <c r="A231" s="24"/>
      <c r="B231" s="33"/>
      <c r="C231" s="6">
        <v>2360</v>
      </c>
      <c r="D231" t="s">
        <v>339</v>
      </c>
      <c r="E231" s="100">
        <v>1000</v>
      </c>
    </row>
    <row r="232" spans="1:5" ht="12.75">
      <c r="A232" s="24"/>
      <c r="B232" s="33"/>
      <c r="D232" t="s">
        <v>340</v>
      </c>
      <c r="E232" s="100"/>
    </row>
    <row r="233" spans="1:5" ht="12.75">
      <c r="A233" s="24"/>
      <c r="B233" s="33"/>
      <c r="D233" t="s">
        <v>341</v>
      </c>
      <c r="E233" s="100"/>
    </row>
    <row r="234" spans="1:5" ht="12.75">
      <c r="A234" s="24"/>
      <c r="B234" s="33"/>
      <c r="D234" t="s">
        <v>342</v>
      </c>
      <c r="E234" s="94"/>
    </row>
    <row r="235" spans="1:5" ht="12.75">
      <c r="A235" s="24"/>
      <c r="B235" s="33"/>
      <c r="D235" t="s">
        <v>343</v>
      </c>
      <c r="E235" s="94"/>
    </row>
    <row r="236" spans="1:5" ht="12.75">
      <c r="A236" s="24"/>
      <c r="B236" s="33"/>
      <c r="C236" s="3"/>
      <c r="D236" s="3"/>
      <c r="E236" s="94"/>
    </row>
    <row r="237" spans="1:5" s="56" customFormat="1" ht="12.75">
      <c r="A237" s="113" t="s">
        <v>397</v>
      </c>
      <c r="B237" s="53"/>
      <c r="C237" s="54"/>
      <c r="D237" s="65" t="s">
        <v>398</v>
      </c>
      <c r="E237" s="99">
        <f>E238</f>
        <v>2000</v>
      </c>
    </row>
    <row r="238" spans="1:5" ht="12.75">
      <c r="A238" s="24"/>
      <c r="B238" s="53" t="s">
        <v>399</v>
      </c>
      <c r="C238" s="54"/>
      <c r="D238" s="65" t="s">
        <v>400</v>
      </c>
      <c r="E238" s="99">
        <f>E239</f>
        <v>2000</v>
      </c>
    </row>
    <row r="239" spans="1:5" ht="12.75">
      <c r="A239" s="24"/>
      <c r="B239" s="33"/>
      <c r="C239" s="6">
        <v>2360</v>
      </c>
      <c r="D239" t="s">
        <v>339</v>
      </c>
      <c r="E239" s="100">
        <v>2000</v>
      </c>
    </row>
    <row r="240" spans="1:5" ht="12.75">
      <c r="A240" s="24"/>
      <c r="B240" s="33"/>
      <c r="D240" t="s">
        <v>340</v>
      </c>
      <c r="E240" s="94"/>
    </row>
    <row r="241" spans="1:5" ht="12.75">
      <c r="A241" s="24"/>
      <c r="B241" s="33"/>
      <c r="D241" t="s">
        <v>341</v>
      </c>
      <c r="E241" s="94"/>
    </row>
    <row r="242" spans="1:5" ht="12.75">
      <c r="A242" s="24"/>
      <c r="B242" s="33"/>
      <c r="D242" t="s">
        <v>342</v>
      </c>
      <c r="E242" s="94"/>
    </row>
    <row r="243" spans="1:5" ht="12.75">
      <c r="A243" s="24"/>
      <c r="B243" s="33"/>
      <c r="D243" t="s">
        <v>343</v>
      </c>
      <c r="E243" s="94"/>
    </row>
    <row r="244" spans="1:5" ht="12.75">
      <c r="A244" s="33"/>
      <c r="B244" s="33"/>
      <c r="E244" s="94"/>
    </row>
    <row r="245" spans="1:5" ht="12.75">
      <c r="A245" s="32" t="s">
        <v>162</v>
      </c>
      <c r="B245" s="32"/>
      <c r="C245" s="14"/>
      <c r="D245" s="26" t="s">
        <v>12</v>
      </c>
      <c r="E245" s="103">
        <f>E254+E276+E262+E246+E250+E267</f>
        <v>6806101.59</v>
      </c>
    </row>
    <row r="246" spans="1:5" s="71" customFormat="1" ht="12.75">
      <c r="A246" s="111"/>
      <c r="B246" s="53" t="s">
        <v>450</v>
      </c>
      <c r="C246" s="54"/>
      <c r="D246" s="65" t="s">
        <v>2</v>
      </c>
      <c r="E246" s="99">
        <f>SUM(E247:E248)</f>
        <v>163439.1</v>
      </c>
    </row>
    <row r="247" spans="1:5" s="71" customFormat="1" ht="12.75">
      <c r="A247" s="111"/>
      <c r="B247" s="53"/>
      <c r="C247" s="6">
        <v>4110</v>
      </c>
      <c r="D247" t="s">
        <v>46</v>
      </c>
      <c r="E247" s="104">
        <v>514.1</v>
      </c>
    </row>
    <row r="248" spans="1:5" ht="12.75">
      <c r="A248" s="32"/>
      <c r="B248" s="32"/>
      <c r="C248" s="61">
        <v>2540</v>
      </c>
      <c r="D248" s="64" t="s">
        <v>294</v>
      </c>
      <c r="E248" s="104">
        <v>162925</v>
      </c>
    </row>
    <row r="249" spans="1:5" ht="12.75">
      <c r="A249" s="32"/>
      <c r="B249" s="32"/>
      <c r="C249" s="61"/>
      <c r="D249" s="64" t="s">
        <v>295</v>
      </c>
      <c r="E249" s="103"/>
    </row>
    <row r="250" spans="1:5" ht="12.75">
      <c r="A250" s="32"/>
      <c r="B250" s="53" t="s">
        <v>492</v>
      </c>
      <c r="C250" s="54"/>
      <c r="D250" s="65" t="s">
        <v>493</v>
      </c>
      <c r="E250" s="99">
        <f>E251</f>
        <v>15000</v>
      </c>
    </row>
    <row r="251" spans="1:5" ht="12.75">
      <c r="A251" s="32"/>
      <c r="B251" s="32"/>
      <c r="C251" s="9">
        <v>4330</v>
      </c>
      <c r="D251" s="2" t="s">
        <v>226</v>
      </c>
      <c r="E251" s="104">
        <v>15000</v>
      </c>
    </row>
    <row r="252" spans="1:5" ht="12.75">
      <c r="A252" s="32"/>
      <c r="B252" s="32"/>
      <c r="D252" t="s">
        <v>227</v>
      </c>
      <c r="E252" s="103"/>
    </row>
    <row r="253" spans="1:5" ht="12.75">
      <c r="A253" s="32"/>
      <c r="B253" s="32"/>
      <c r="C253" s="61"/>
      <c r="D253" s="64"/>
      <c r="E253" s="103"/>
    </row>
    <row r="254" spans="1:5" ht="12.75">
      <c r="A254" s="60"/>
      <c r="B254" s="53" t="s">
        <v>335</v>
      </c>
      <c r="C254" s="54"/>
      <c r="D254" s="65" t="s">
        <v>332</v>
      </c>
      <c r="E254" s="99">
        <f>SUM(E255:E260)</f>
        <v>4903869.34</v>
      </c>
    </row>
    <row r="255" spans="1:5" ht="12.75">
      <c r="A255" s="60"/>
      <c r="B255" s="60"/>
      <c r="C255" s="61">
        <v>2310</v>
      </c>
      <c r="D255" s="16" t="s">
        <v>474</v>
      </c>
      <c r="E255" s="101">
        <v>10000</v>
      </c>
    </row>
    <row r="256" spans="1:5" ht="12.75">
      <c r="A256" s="60"/>
      <c r="B256" s="60"/>
      <c r="C256" s="61"/>
      <c r="D256" s="16" t="s">
        <v>349</v>
      </c>
      <c r="E256" s="101"/>
    </row>
    <row r="257" spans="1:5" ht="12.75">
      <c r="A257" s="60"/>
      <c r="B257" s="60"/>
      <c r="C257" s="61"/>
      <c r="D257" s="16" t="s">
        <v>350</v>
      </c>
      <c r="E257" s="101"/>
    </row>
    <row r="258" spans="1:5" ht="12.75">
      <c r="A258" s="32"/>
      <c r="B258" s="32"/>
      <c r="C258" s="61">
        <v>2540</v>
      </c>
      <c r="D258" s="64" t="s">
        <v>294</v>
      </c>
      <c r="E258" s="101">
        <v>4795869.34</v>
      </c>
    </row>
    <row r="259" spans="1:5" ht="12.75">
      <c r="A259" s="32"/>
      <c r="B259" s="32"/>
      <c r="C259" s="61"/>
      <c r="D259" s="64" t="s">
        <v>295</v>
      </c>
      <c r="E259" s="103"/>
    </row>
    <row r="260" spans="1:5" ht="12.75">
      <c r="A260" s="32"/>
      <c r="B260" s="32"/>
      <c r="C260" s="9">
        <v>4330</v>
      </c>
      <c r="D260" s="2" t="s">
        <v>226</v>
      </c>
      <c r="E260" s="104">
        <v>98000</v>
      </c>
    </row>
    <row r="261" spans="1:5" s="2" customFormat="1" ht="12.75">
      <c r="A261" s="32"/>
      <c r="B261" s="32"/>
      <c r="C261" s="6"/>
      <c r="D261" t="s">
        <v>227</v>
      </c>
      <c r="E261" s="103"/>
    </row>
    <row r="262" spans="1:5" ht="12.75">
      <c r="A262" s="60"/>
      <c r="B262" s="53" t="s">
        <v>389</v>
      </c>
      <c r="C262" s="54"/>
      <c r="D262" s="65" t="s">
        <v>390</v>
      </c>
      <c r="E262" s="99">
        <f>E266</f>
        <v>1705300</v>
      </c>
    </row>
    <row r="263" spans="1:5" ht="12.75">
      <c r="A263" s="60"/>
      <c r="B263" s="60"/>
      <c r="C263" s="61"/>
      <c r="D263" s="16" t="s">
        <v>391</v>
      </c>
      <c r="E263" s="101"/>
    </row>
    <row r="264" spans="1:5" ht="12.75">
      <c r="A264" s="60"/>
      <c r="B264" s="60"/>
      <c r="C264" s="61"/>
      <c r="D264" s="16" t="s">
        <v>392</v>
      </c>
      <c r="E264" s="101"/>
    </row>
    <row r="265" spans="1:5" ht="12.75">
      <c r="A265" s="60"/>
      <c r="B265" s="60"/>
      <c r="C265" s="61"/>
      <c r="D265" s="16" t="s">
        <v>393</v>
      </c>
      <c r="E265" s="101"/>
    </row>
    <row r="266" spans="1:5" ht="12.75">
      <c r="A266" s="60"/>
      <c r="B266" s="60"/>
      <c r="C266" s="61">
        <v>2540</v>
      </c>
      <c r="D266" s="64" t="s">
        <v>294</v>
      </c>
      <c r="E266" s="101">
        <v>1705300</v>
      </c>
    </row>
    <row r="267" spans="1:5" ht="12.75">
      <c r="A267" s="60"/>
      <c r="B267" s="53" t="s">
        <v>631</v>
      </c>
      <c r="C267" s="54"/>
      <c r="D267" s="65" t="s">
        <v>628</v>
      </c>
      <c r="E267" s="101">
        <f>SUM(E270:E275)</f>
        <v>3193.1499999999996</v>
      </c>
    </row>
    <row r="268" spans="1:5" ht="12.75">
      <c r="A268" s="60"/>
      <c r="B268" s="53"/>
      <c r="C268" s="54"/>
      <c r="D268" s="65" t="s">
        <v>633</v>
      </c>
      <c r="E268" s="101"/>
    </row>
    <row r="269" spans="1:5" ht="12.75">
      <c r="A269" s="60"/>
      <c r="B269" s="53"/>
      <c r="C269" s="54"/>
      <c r="D269" s="65" t="s">
        <v>632</v>
      </c>
      <c r="E269" s="101"/>
    </row>
    <row r="270" spans="1:5" ht="12.75">
      <c r="A270" s="60"/>
      <c r="B270" s="60"/>
      <c r="C270" s="6">
        <v>2830</v>
      </c>
      <c r="D270" t="s">
        <v>161</v>
      </c>
      <c r="E270" s="101">
        <v>1626.07</v>
      </c>
    </row>
    <row r="271" spans="1:5" ht="12.75">
      <c r="A271" s="60"/>
      <c r="B271" s="60"/>
      <c r="D271" t="s">
        <v>171</v>
      </c>
      <c r="E271" s="101"/>
    </row>
    <row r="272" spans="1:5" ht="12.75">
      <c r="A272" s="60"/>
      <c r="B272" s="60"/>
      <c r="D272" t="s">
        <v>268</v>
      </c>
      <c r="E272" s="101"/>
    </row>
    <row r="273" spans="1:5" ht="12.75">
      <c r="A273" s="60"/>
      <c r="B273" s="60"/>
      <c r="D273" t="s">
        <v>267</v>
      </c>
      <c r="E273" s="101"/>
    </row>
    <row r="274" spans="1:5" ht="12.75">
      <c r="A274" s="60"/>
      <c r="B274" s="60"/>
      <c r="C274" s="6">
        <v>4010</v>
      </c>
      <c r="D274" t="s">
        <v>44</v>
      </c>
      <c r="E274" s="101">
        <v>1336</v>
      </c>
    </row>
    <row r="275" spans="1:5" ht="12.75">
      <c r="A275" s="60"/>
      <c r="B275" s="60"/>
      <c r="C275" s="6">
        <v>4110</v>
      </c>
      <c r="D275" t="s">
        <v>46</v>
      </c>
      <c r="E275" s="101">
        <v>231.08</v>
      </c>
    </row>
    <row r="276" spans="1:5" ht="12.75">
      <c r="A276" s="33"/>
      <c r="B276" s="53" t="s">
        <v>208</v>
      </c>
      <c r="C276" s="54"/>
      <c r="D276" s="65" t="s">
        <v>1</v>
      </c>
      <c r="E276" s="99">
        <f>SUM(E277:E287)</f>
        <v>15300</v>
      </c>
    </row>
    <row r="277" spans="1:5" ht="12.75">
      <c r="A277" s="33"/>
      <c r="B277" s="33"/>
      <c r="C277" s="6">
        <v>2360</v>
      </c>
      <c r="D277" t="s">
        <v>339</v>
      </c>
      <c r="E277" s="100">
        <v>5000</v>
      </c>
    </row>
    <row r="278" spans="1:5" ht="12.75">
      <c r="A278" s="33"/>
      <c r="B278" s="33"/>
      <c r="D278" t="s">
        <v>340</v>
      </c>
      <c r="E278" s="100"/>
    </row>
    <row r="279" spans="1:5" ht="12.75">
      <c r="A279" s="33"/>
      <c r="B279" s="33"/>
      <c r="D279" t="s">
        <v>341</v>
      </c>
      <c r="E279" s="100"/>
    </row>
    <row r="280" spans="1:5" ht="12.75">
      <c r="A280" s="33"/>
      <c r="B280" s="33"/>
      <c r="D280" t="s">
        <v>342</v>
      </c>
      <c r="E280" s="100"/>
    </row>
    <row r="281" spans="1:5" ht="12.75">
      <c r="A281" s="33"/>
      <c r="B281" s="33"/>
      <c r="D281" t="s">
        <v>343</v>
      </c>
      <c r="E281" s="100"/>
    </row>
    <row r="282" spans="1:5" ht="12.75">
      <c r="A282" s="33"/>
      <c r="B282" s="33"/>
      <c r="C282" s="6">
        <v>4110</v>
      </c>
      <c r="D282" t="s">
        <v>46</v>
      </c>
      <c r="E282" s="100">
        <v>300</v>
      </c>
    </row>
    <row r="283" spans="1:5" ht="12.75">
      <c r="A283" s="33"/>
      <c r="B283" s="33"/>
      <c r="C283" s="6">
        <v>4170</v>
      </c>
      <c r="D283" t="s">
        <v>229</v>
      </c>
      <c r="E283" s="100">
        <v>2500</v>
      </c>
    </row>
    <row r="284" spans="1:5" ht="12.75">
      <c r="A284" s="33"/>
      <c r="B284" s="33"/>
      <c r="C284" s="6">
        <v>4190</v>
      </c>
      <c r="D284" t="s">
        <v>412</v>
      </c>
      <c r="E284" s="100">
        <v>3000</v>
      </c>
    </row>
    <row r="285" spans="1:5" ht="12.75">
      <c r="A285" s="33"/>
      <c r="B285" s="33"/>
      <c r="C285" s="6">
        <v>4210</v>
      </c>
      <c r="D285" s="2" t="s">
        <v>49</v>
      </c>
      <c r="E285" s="100">
        <v>2000</v>
      </c>
    </row>
    <row r="286" spans="1:5" ht="12.75">
      <c r="A286" s="33"/>
      <c r="B286" s="33"/>
      <c r="C286" s="6">
        <v>4220</v>
      </c>
      <c r="D286" t="s">
        <v>58</v>
      </c>
      <c r="E286" s="100">
        <v>1000</v>
      </c>
    </row>
    <row r="287" spans="1:5" ht="13.5" customHeight="1">
      <c r="A287" s="33"/>
      <c r="B287" s="33"/>
      <c r="C287" s="3">
        <v>4300</v>
      </c>
      <c r="D287" s="15" t="s">
        <v>52</v>
      </c>
      <c r="E287" s="100">
        <v>1500</v>
      </c>
    </row>
    <row r="288" spans="1:5" ht="12.75">
      <c r="A288" s="33"/>
      <c r="B288" s="33"/>
      <c r="C288" s="3"/>
      <c r="D288" s="15"/>
      <c r="E288" s="100"/>
    </row>
    <row r="289" spans="1:5" ht="12.75">
      <c r="A289" s="32" t="s">
        <v>146</v>
      </c>
      <c r="B289" s="32"/>
      <c r="C289" s="7"/>
      <c r="D289" s="5" t="s">
        <v>28</v>
      </c>
      <c r="E289" s="95">
        <f>E298+E310+E290</f>
        <v>583788</v>
      </c>
    </row>
    <row r="290" spans="1:5" ht="12.75">
      <c r="A290" s="42"/>
      <c r="B290" s="53" t="s">
        <v>244</v>
      </c>
      <c r="C290" s="57"/>
      <c r="D290" s="56" t="s">
        <v>245</v>
      </c>
      <c r="E290" s="97">
        <f>SUM(E291:E297)</f>
        <v>21000</v>
      </c>
    </row>
    <row r="291" spans="1:5" ht="12.75">
      <c r="A291" s="42"/>
      <c r="B291" s="42"/>
      <c r="C291" s="6">
        <v>2360</v>
      </c>
      <c r="D291" t="s">
        <v>339</v>
      </c>
      <c r="E291" s="96">
        <v>15000</v>
      </c>
    </row>
    <row r="292" spans="1:5" ht="12.75">
      <c r="A292" s="42"/>
      <c r="B292" s="42"/>
      <c r="D292" t="s">
        <v>340</v>
      </c>
      <c r="E292" s="96"/>
    </row>
    <row r="293" spans="1:5" ht="12.75">
      <c r="A293" s="42"/>
      <c r="B293" s="42"/>
      <c r="D293" t="s">
        <v>341</v>
      </c>
      <c r="E293" s="96"/>
    </row>
    <row r="294" spans="1:5" ht="12.75">
      <c r="A294" s="42"/>
      <c r="B294" s="42"/>
      <c r="D294" t="s">
        <v>342</v>
      </c>
      <c r="E294" s="96"/>
    </row>
    <row r="295" spans="1:5" ht="12.75">
      <c r="A295" s="42"/>
      <c r="B295" s="42"/>
      <c r="D295" t="s">
        <v>343</v>
      </c>
      <c r="E295" s="96"/>
    </row>
    <row r="296" spans="1:5" ht="12.75">
      <c r="A296" s="42"/>
      <c r="B296" s="42"/>
      <c r="C296" s="6">
        <v>4210</v>
      </c>
      <c r="D296" s="2" t="s">
        <v>49</v>
      </c>
      <c r="E296" s="96">
        <v>4000</v>
      </c>
    </row>
    <row r="297" spans="1:5" ht="12.75">
      <c r="A297" s="42"/>
      <c r="B297" s="42"/>
      <c r="C297" s="3">
        <v>4300</v>
      </c>
      <c r="D297" s="15" t="s">
        <v>52</v>
      </c>
      <c r="E297" s="96">
        <v>2000</v>
      </c>
    </row>
    <row r="298" spans="1:5" ht="12.75">
      <c r="A298" s="33"/>
      <c r="B298" s="53" t="s">
        <v>136</v>
      </c>
      <c r="C298" s="57"/>
      <c r="D298" s="56" t="s">
        <v>29</v>
      </c>
      <c r="E298" s="97">
        <f>SUM(E299:E309)</f>
        <v>499588</v>
      </c>
    </row>
    <row r="299" spans="1:5" ht="12.75">
      <c r="A299" s="33"/>
      <c r="B299" s="33"/>
      <c r="C299" s="6">
        <v>2360</v>
      </c>
      <c r="D299" t="s">
        <v>339</v>
      </c>
      <c r="E299" s="92">
        <v>180000</v>
      </c>
    </row>
    <row r="300" spans="1:4" ht="12.75">
      <c r="A300" s="33"/>
      <c r="B300" s="33"/>
      <c r="D300" t="s">
        <v>340</v>
      </c>
    </row>
    <row r="301" spans="1:4" ht="12.75">
      <c r="A301" s="33"/>
      <c r="B301" s="33"/>
      <c r="D301" t="s">
        <v>341</v>
      </c>
    </row>
    <row r="302" spans="1:4" ht="12.75">
      <c r="A302" s="33"/>
      <c r="B302" s="33"/>
      <c r="D302" t="s">
        <v>342</v>
      </c>
    </row>
    <row r="303" spans="1:4" ht="12.75">
      <c r="A303" s="33"/>
      <c r="B303" s="33"/>
      <c r="D303" t="s">
        <v>343</v>
      </c>
    </row>
    <row r="304" spans="1:5" ht="12.75">
      <c r="A304" s="33"/>
      <c r="B304" s="33"/>
      <c r="C304" s="6">
        <v>4170</v>
      </c>
      <c r="D304" t="s">
        <v>229</v>
      </c>
      <c r="E304" s="92">
        <v>53800</v>
      </c>
    </row>
    <row r="305" spans="1:5" ht="12.75">
      <c r="A305" s="33"/>
      <c r="B305" s="33"/>
      <c r="C305" s="6">
        <v>4190</v>
      </c>
      <c r="D305" t="s">
        <v>412</v>
      </c>
      <c r="E305" s="92">
        <v>3300</v>
      </c>
    </row>
    <row r="306" spans="1:5" ht="12.75">
      <c r="A306" s="33"/>
      <c r="B306" s="33"/>
      <c r="C306" s="6">
        <v>4210</v>
      </c>
      <c r="D306" s="2" t="s">
        <v>49</v>
      </c>
      <c r="E306" s="92">
        <v>43000</v>
      </c>
    </row>
    <row r="307" spans="1:5" ht="12.75">
      <c r="A307" s="33"/>
      <c r="B307" s="33"/>
      <c r="C307" s="6">
        <v>4220</v>
      </c>
      <c r="D307" t="s">
        <v>58</v>
      </c>
      <c r="E307" s="92">
        <v>7000</v>
      </c>
    </row>
    <row r="308" spans="1:5" ht="12.75">
      <c r="A308" s="33"/>
      <c r="B308" s="33"/>
      <c r="C308" s="3">
        <v>4300</v>
      </c>
      <c r="D308" s="15" t="s">
        <v>52</v>
      </c>
      <c r="E308" s="92">
        <v>204488</v>
      </c>
    </row>
    <row r="309" spans="1:5" ht="12.75">
      <c r="A309" s="33"/>
      <c r="B309" s="33"/>
      <c r="C309" s="3">
        <v>4610</v>
      </c>
      <c r="D309" s="16" t="s">
        <v>279</v>
      </c>
      <c r="E309" s="92">
        <v>8000</v>
      </c>
    </row>
    <row r="310" spans="1:5" ht="12.75">
      <c r="A310" s="33"/>
      <c r="B310" s="53" t="s">
        <v>176</v>
      </c>
      <c r="C310" s="57"/>
      <c r="D310" s="56" t="s">
        <v>1</v>
      </c>
      <c r="E310" s="97">
        <f>SUM(E311:E322)</f>
        <v>63200</v>
      </c>
    </row>
    <row r="311" spans="1:5" ht="12.75">
      <c r="A311" s="33"/>
      <c r="B311" s="33"/>
      <c r="C311" s="6">
        <v>2360</v>
      </c>
      <c r="D311" t="s">
        <v>339</v>
      </c>
      <c r="E311" s="92">
        <v>10000</v>
      </c>
    </row>
    <row r="312" spans="1:4" ht="12.75">
      <c r="A312" s="33"/>
      <c r="B312" s="33"/>
      <c r="D312" t="s">
        <v>340</v>
      </c>
    </row>
    <row r="313" spans="1:4" ht="12.75">
      <c r="A313" s="33"/>
      <c r="B313" s="33"/>
      <c r="D313" t="s">
        <v>341</v>
      </c>
    </row>
    <row r="314" spans="1:4" ht="12.75">
      <c r="A314" s="33"/>
      <c r="B314" s="33"/>
      <c r="D314" t="s">
        <v>342</v>
      </c>
    </row>
    <row r="315" spans="1:4" ht="12.75">
      <c r="A315" s="33"/>
      <c r="B315" s="33"/>
      <c r="D315" t="s">
        <v>343</v>
      </c>
    </row>
    <row r="316" spans="1:5" ht="12.75">
      <c r="A316" s="33"/>
      <c r="B316" s="33"/>
      <c r="C316" s="6">
        <v>2710</v>
      </c>
      <c r="D316" t="s">
        <v>559</v>
      </c>
      <c r="E316" s="92">
        <v>5000</v>
      </c>
    </row>
    <row r="317" spans="1:4" ht="12.75">
      <c r="A317" s="33"/>
      <c r="B317" s="33"/>
      <c r="D317" t="s">
        <v>560</v>
      </c>
    </row>
    <row r="318" spans="1:4" ht="12.75">
      <c r="A318" s="33"/>
      <c r="B318" s="33"/>
      <c r="D318" t="s">
        <v>561</v>
      </c>
    </row>
    <row r="319" spans="1:5" ht="12.75">
      <c r="A319" s="33"/>
      <c r="B319" s="33"/>
      <c r="C319" s="6">
        <v>4210</v>
      </c>
      <c r="D319" s="2" t="s">
        <v>49</v>
      </c>
      <c r="E319" s="92">
        <v>2000</v>
      </c>
    </row>
    <row r="320" spans="1:5" ht="12.75">
      <c r="A320" s="33"/>
      <c r="B320" s="33"/>
      <c r="C320" s="6">
        <v>4220</v>
      </c>
      <c r="D320" t="s">
        <v>58</v>
      </c>
      <c r="E320" s="92">
        <v>2000</v>
      </c>
    </row>
    <row r="321" spans="1:5" ht="12.75">
      <c r="A321" s="33"/>
      <c r="B321" s="33"/>
      <c r="C321" s="3">
        <v>4300</v>
      </c>
      <c r="D321" s="15" t="s">
        <v>52</v>
      </c>
      <c r="E321" s="92">
        <v>44000</v>
      </c>
    </row>
    <row r="322" spans="1:5" ht="12.75">
      <c r="A322" s="33"/>
      <c r="B322" s="33"/>
      <c r="C322" s="3">
        <v>4430</v>
      </c>
      <c r="D322" s="47" t="s">
        <v>212</v>
      </c>
      <c r="E322" s="92">
        <v>200</v>
      </c>
    </row>
    <row r="323" spans="1:4" ht="12.75">
      <c r="A323" s="33"/>
      <c r="B323" s="33"/>
      <c r="C323" s="3"/>
      <c r="D323" s="47"/>
    </row>
    <row r="324" spans="1:5" ht="12.75">
      <c r="A324" s="32" t="s">
        <v>204</v>
      </c>
      <c r="B324" s="32"/>
      <c r="C324" s="14"/>
      <c r="D324" s="41" t="s">
        <v>202</v>
      </c>
      <c r="E324" s="95">
        <f>E331+E325</f>
        <v>53600</v>
      </c>
    </row>
    <row r="325" spans="1:5" s="71" customFormat="1" ht="12.75">
      <c r="A325" s="111"/>
      <c r="B325" s="53" t="s">
        <v>409</v>
      </c>
      <c r="C325" s="54"/>
      <c r="D325" s="67" t="s">
        <v>410</v>
      </c>
      <c r="E325" s="97">
        <f>E326</f>
        <v>2000</v>
      </c>
    </row>
    <row r="326" spans="1:5" s="71" customFormat="1" ht="12.75">
      <c r="A326" s="111"/>
      <c r="B326" s="111"/>
      <c r="C326" s="6">
        <v>2360</v>
      </c>
      <c r="D326" t="s">
        <v>339</v>
      </c>
      <c r="E326" s="105">
        <v>2000</v>
      </c>
    </row>
    <row r="327" spans="1:5" s="71" customFormat="1" ht="12.75">
      <c r="A327" s="111"/>
      <c r="B327" s="111"/>
      <c r="C327" s="6"/>
      <c r="D327" t="s">
        <v>340</v>
      </c>
      <c r="E327" s="105"/>
    </row>
    <row r="328" spans="1:5" ht="12.75">
      <c r="A328" s="32"/>
      <c r="B328" s="32"/>
      <c r="D328" t="s">
        <v>341</v>
      </c>
      <c r="E328" s="95"/>
    </row>
    <row r="329" spans="1:5" ht="12.75">
      <c r="A329" s="32"/>
      <c r="B329" s="32"/>
      <c r="D329" t="s">
        <v>342</v>
      </c>
      <c r="E329" s="95"/>
    </row>
    <row r="330" spans="1:5" ht="12.75">
      <c r="A330" s="32"/>
      <c r="B330" s="32"/>
      <c r="D330" t="s">
        <v>343</v>
      </c>
      <c r="E330" s="95"/>
    </row>
    <row r="331" spans="1:5" ht="12.75">
      <c r="A331" s="33"/>
      <c r="B331" s="53" t="s">
        <v>246</v>
      </c>
      <c r="C331" s="54"/>
      <c r="D331" s="55" t="s">
        <v>1</v>
      </c>
      <c r="E331" s="97">
        <f>SUM(E332:E341)</f>
        <v>51600</v>
      </c>
    </row>
    <row r="332" spans="1:5" ht="12.75">
      <c r="A332" s="33"/>
      <c r="B332" s="33"/>
      <c r="C332" s="6">
        <v>2360</v>
      </c>
      <c r="D332" t="s">
        <v>339</v>
      </c>
      <c r="E332" s="92">
        <v>40000</v>
      </c>
    </row>
    <row r="333" spans="1:4" ht="12.75">
      <c r="A333" s="33"/>
      <c r="B333" s="33"/>
      <c r="D333" t="s">
        <v>340</v>
      </c>
    </row>
    <row r="334" spans="1:4" ht="12.75">
      <c r="A334" s="33"/>
      <c r="B334" s="33"/>
      <c r="D334" t="s">
        <v>341</v>
      </c>
    </row>
    <row r="335" spans="1:4" ht="12.75">
      <c r="A335" s="33"/>
      <c r="B335" s="33"/>
      <c r="D335" t="s">
        <v>342</v>
      </c>
    </row>
    <row r="336" spans="1:4" ht="12.75">
      <c r="A336" s="33"/>
      <c r="B336" s="33"/>
      <c r="D336" t="s">
        <v>343</v>
      </c>
    </row>
    <row r="337" spans="1:5" ht="12.75">
      <c r="A337" s="33"/>
      <c r="B337" s="33"/>
      <c r="C337" s="6">
        <v>4170</v>
      </c>
      <c r="D337" t="s">
        <v>229</v>
      </c>
      <c r="E337" s="92">
        <v>1000</v>
      </c>
    </row>
    <row r="338" spans="1:5" ht="12.75">
      <c r="A338" s="33"/>
      <c r="B338" s="33"/>
      <c r="C338" s="6">
        <v>4190</v>
      </c>
      <c r="D338" t="s">
        <v>412</v>
      </c>
      <c r="E338" s="92">
        <v>2000</v>
      </c>
    </row>
    <row r="339" spans="1:5" ht="12.75">
      <c r="A339" s="33"/>
      <c r="B339" s="33"/>
      <c r="C339" s="6">
        <v>4210</v>
      </c>
      <c r="D339" s="2" t="s">
        <v>49</v>
      </c>
      <c r="E339" s="92">
        <v>4000</v>
      </c>
    </row>
    <row r="340" spans="1:5" ht="12.75">
      <c r="A340" s="33"/>
      <c r="B340" s="33"/>
      <c r="C340" s="6">
        <v>4220</v>
      </c>
      <c r="D340" s="2" t="s">
        <v>58</v>
      </c>
      <c r="E340" s="92">
        <v>1000</v>
      </c>
    </row>
    <row r="341" spans="1:5" ht="12.75">
      <c r="A341" s="33"/>
      <c r="B341" s="33"/>
      <c r="C341" s="3">
        <v>4300</v>
      </c>
      <c r="D341" s="15" t="s">
        <v>52</v>
      </c>
      <c r="E341" s="92">
        <v>3600</v>
      </c>
    </row>
    <row r="342" spans="1:4" ht="12.75">
      <c r="A342" s="33"/>
      <c r="B342" s="33"/>
      <c r="C342" s="3"/>
      <c r="D342" s="47"/>
    </row>
    <row r="343" spans="1:5" s="56" customFormat="1" ht="12.75">
      <c r="A343" s="53" t="s">
        <v>459</v>
      </c>
      <c r="B343" s="53"/>
      <c r="C343" s="54"/>
      <c r="D343" s="55" t="s">
        <v>449</v>
      </c>
      <c r="E343" s="97">
        <f>E344</f>
        <v>1000</v>
      </c>
    </row>
    <row r="344" spans="1:5" ht="12.75">
      <c r="A344" s="33"/>
      <c r="B344" s="53" t="s">
        <v>429</v>
      </c>
      <c r="C344" s="54"/>
      <c r="D344" s="55" t="s">
        <v>1</v>
      </c>
      <c r="E344" s="97">
        <f>E345</f>
        <v>1000</v>
      </c>
    </row>
    <row r="345" spans="1:5" ht="12.75">
      <c r="A345" s="33"/>
      <c r="B345" s="33"/>
      <c r="C345" s="6">
        <v>2360</v>
      </c>
      <c r="D345" t="s">
        <v>339</v>
      </c>
      <c r="E345" s="92">
        <v>1000</v>
      </c>
    </row>
    <row r="346" spans="1:4" ht="12.75">
      <c r="A346" s="33"/>
      <c r="B346" s="33"/>
      <c r="D346" t="s">
        <v>340</v>
      </c>
    </row>
    <row r="347" spans="1:4" ht="12.75">
      <c r="A347" s="33"/>
      <c r="B347" s="33"/>
      <c r="D347" t="s">
        <v>341</v>
      </c>
    </row>
    <row r="348" spans="1:4" ht="12.75">
      <c r="A348" s="33"/>
      <c r="B348" s="33"/>
      <c r="D348" t="s">
        <v>342</v>
      </c>
    </row>
    <row r="349" spans="1:4" ht="12.75">
      <c r="A349" s="33"/>
      <c r="B349" s="33"/>
      <c r="D349" t="s">
        <v>343</v>
      </c>
    </row>
    <row r="350" spans="1:2" ht="12.75">
      <c r="A350" s="33"/>
      <c r="B350" s="33"/>
    </row>
    <row r="351" spans="1:5" ht="12.75">
      <c r="A351" s="53" t="s">
        <v>427</v>
      </c>
      <c r="B351" s="53"/>
      <c r="C351" s="57"/>
      <c r="D351" s="56" t="s">
        <v>428</v>
      </c>
      <c r="E351" s="97">
        <f>E358+E352+E354</f>
        <v>269650</v>
      </c>
    </row>
    <row r="352" spans="1:5" ht="12.75">
      <c r="A352" s="53"/>
      <c r="B352" s="53" t="s">
        <v>436</v>
      </c>
      <c r="C352" s="57"/>
      <c r="D352" s="56" t="s">
        <v>437</v>
      </c>
      <c r="E352" s="97">
        <f>E353</f>
        <v>1000</v>
      </c>
    </row>
    <row r="353" spans="1:5" ht="12.75">
      <c r="A353" s="53"/>
      <c r="B353" s="53"/>
      <c r="C353" s="3">
        <v>4300</v>
      </c>
      <c r="D353" s="15" t="s">
        <v>52</v>
      </c>
      <c r="E353" s="105">
        <v>1000</v>
      </c>
    </row>
    <row r="354" spans="1:5" ht="12.75">
      <c r="A354" s="53"/>
      <c r="B354" s="53" t="s">
        <v>436</v>
      </c>
      <c r="C354" s="57"/>
      <c r="D354" s="56" t="s">
        <v>585</v>
      </c>
      <c r="E354" s="97">
        <f>SUM(E355:E357)</f>
        <v>1150</v>
      </c>
    </row>
    <row r="355" spans="1:5" ht="12.75">
      <c r="A355" s="53"/>
      <c r="B355" s="53"/>
      <c r="C355" s="6">
        <v>4010</v>
      </c>
      <c r="D355" t="s">
        <v>44</v>
      </c>
      <c r="E355" s="105">
        <v>959</v>
      </c>
    </row>
    <row r="356" spans="1:5" ht="12.75">
      <c r="A356" s="53"/>
      <c r="B356" s="53"/>
      <c r="C356" s="6">
        <v>4110</v>
      </c>
      <c r="D356" t="s">
        <v>46</v>
      </c>
      <c r="E356" s="105">
        <v>166</v>
      </c>
    </row>
    <row r="357" spans="1:5" ht="12.75">
      <c r="A357" s="53"/>
      <c r="B357" s="53"/>
      <c r="C357" s="6">
        <v>4120</v>
      </c>
      <c r="D357" t="s">
        <v>496</v>
      </c>
      <c r="E357" s="105">
        <v>25</v>
      </c>
    </row>
    <row r="358" spans="1:5" ht="12.75">
      <c r="A358" s="33"/>
      <c r="B358" s="53" t="s">
        <v>494</v>
      </c>
      <c r="C358" s="57"/>
      <c r="D358" s="56" t="s">
        <v>495</v>
      </c>
      <c r="E358" s="97">
        <f>SUM(E359:E362)</f>
        <v>267500</v>
      </c>
    </row>
    <row r="359" spans="1:5" ht="12.75">
      <c r="A359" s="33"/>
      <c r="B359" s="33"/>
      <c r="C359" s="6">
        <v>2830</v>
      </c>
      <c r="D359" t="s">
        <v>161</v>
      </c>
      <c r="E359" s="92">
        <v>267500</v>
      </c>
    </row>
    <row r="360" spans="1:4" ht="12.75">
      <c r="A360" s="33"/>
      <c r="B360" s="33"/>
      <c r="D360" t="s">
        <v>171</v>
      </c>
    </row>
    <row r="361" spans="1:4" ht="12.75">
      <c r="A361" s="33"/>
      <c r="B361" s="33"/>
      <c r="D361" t="s">
        <v>268</v>
      </c>
    </row>
    <row r="362" spans="1:4" ht="12.75">
      <c r="A362" s="33"/>
      <c r="B362" s="33"/>
      <c r="D362" t="s">
        <v>267</v>
      </c>
    </row>
    <row r="363" spans="1:2" ht="12.75">
      <c r="A363" s="33"/>
      <c r="B363" s="33"/>
    </row>
    <row r="364" spans="1:5" ht="12.75">
      <c r="A364" s="7">
        <v>854</v>
      </c>
      <c r="B364" s="7"/>
      <c r="C364" s="7"/>
      <c r="D364" s="5" t="s">
        <v>56</v>
      </c>
      <c r="E364" s="95">
        <f>E365+E373+E370+E367</f>
        <v>394980</v>
      </c>
    </row>
    <row r="365" spans="1:5" ht="12.75">
      <c r="A365" s="7"/>
      <c r="B365" s="53" t="s">
        <v>430</v>
      </c>
      <c r="C365" s="54"/>
      <c r="D365" s="55" t="s">
        <v>431</v>
      </c>
      <c r="E365" s="97">
        <f>E366</f>
        <v>165980</v>
      </c>
    </row>
    <row r="366" spans="1:5" ht="12.75">
      <c r="A366" s="7"/>
      <c r="B366" s="33"/>
      <c r="C366" s="61">
        <v>2540</v>
      </c>
      <c r="D366" s="64" t="s">
        <v>294</v>
      </c>
      <c r="E366" s="92">
        <v>165980</v>
      </c>
    </row>
    <row r="367" spans="1:5" s="56" customFormat="1" ht="12.75">
      <c r="A367" s="57"/>
      <c r="B367" s="53" t="s">
        <v>242</v>
      </c>
      <c r="C367" s="54"/>
      <c r="D367" s="65" t="s">
        <v>677</v>
      </c>
      <c r="E367" s="88">
        <f>E369</f>
        <v>18600</v>
      </c>
    </row>
    <row r="368" spans="1:4" ht="12.75">
      <c r="A368" s="7"/>
      <c r="B368" s="33"/>
      <c r="C368" s="61"/>
      <c r="D368" s="65" t="s">
        <v>676</v>
      </c>
    </row>
    <row r="369" spans="1:5" ht="12.75">
      <c r="A369" s="7"/>
      <c r="B369" s="33"/>
      <c r="C369" s="61">
        <v>3260</v>
      </c>
      <c r="D369" s="16" t="s">
        <v>678</v>
      </c>
      <c r="E369" s="92">
        <v>18600</v>
      </c>
    </row>
    <row r="370" spans="1:5" ht="12.75">
      <c r="A370" s="7"/>
      <c r="B370" s="53" t="s">
        <v>502</v>
      </c>
      <c r="C370" s="54"/>
      <c r="D370" s="65" t="s">
        <v>503</v>
      </c>
      <c r="E370" s="97">
        <f>E372</f>
        <v>83400</v>
      </c>
    </row>
    <row r="371" spans="1:4" ht="12.75">
      <c r="A371" s="7"/>
      <c r="B371" s="33"/>
      <c r="C371" s="61"/>
      <c r="D371" s="65" t="s">
        <v>504</v>
      </c>
    </row>
    <row r="372" spans="1:5" ht="12.75">
      <c r="A372" s="7"/>
      <c r="B372" s="33"/>
      <c r="C372" s="6">
        <v>3240</v>
      </c>
      <c r="D372" t="s">
        <v>228</v>
      </c>
      <c r="E372" s="92">
        <v>83400</v>
      </c>
    </row>
    <row r="373" spans="1:5" ht="12.75">
      <c r="A373" s="7"/>
      <c r="B373" s="57">
        <v>85495</v>
      </c>
      <c r="C373" s="57"/>
      <c r="D373" s="56" t="s">
        <v>451</v>
      </c>
      <c r="E373" s="99">
        <f>E374</f>
        <v>127000</v>
      </c>
    </row>
    <row r="374" spans="1:5" ht="12.75">
      <c r="A374" s="7"/>
      <c r="B374" s="7"/>
      <c r="C374" s="6">
        <v>2360</v>
      </c>
      <c r="D374" t="s">
        <v>339</v>
      </c>
      <c r="E374" s="100">
        <v>127000</v>
      </c>
    </row>
    <row r="375" spans="1:5" ht="12.75">
      <c r="A375" s="7"/>
      <c r="B375" s="7"/>
      <c r="D375" t="s">
        <v>340</v>
      </c>
      <c r="E375" s="99"/>
    </row>
    <row r="376" spans="1:5" ht="12.75">
      <c r="A376" s="7"/>
      <c r="B376" s="7"/>
      <c r="D376" t="s">
        <v>341</v>
      </c>
      <c r="E376" s="100"/>
    </row>
    <row r="377" spans="1:5" ht="12.75">
      <c r="A377" s="7"/>
      <c r="B377" s="7"/>
      <c r="D377" t="s">
        <v>342</v>
      </c>
      <c r="E377" s="100"/>
    </row>
    <row r="378" spans="1:5" ht="12.75">
      <c r="A378" s="7"/>
      <c r="B378" s="7"/>
      <c r="D378" t="s">
        <v>343</v>
      </c>
      <c r="E378" s="100"/>
    </row>
    <row r="379" spans="1:5" ht="12.75">
      <c r="A379" s="7"/>
      <c r="B379" s="7"/>
      <c r="E379" s="100"/>
    </row>
    <row r="380" spans="1:5" ht="12.75">
      <c r="A380" s="7">
        <v>900</v>
      </c>
      <c r="B380" s="7"/>
      <c r="D380" s="41" t="s">
        <v>90</v>
      </c>
      <c r="E380" s="99">
        <f>E381</f>
        <v>10100</v>
      </c>
    </row>
    <row r="381" spans="1:5" s="71" customFormat="1" ht="12.75">
      <c r="A381" s="72"/>
      <c r="B381" s="72">
        <v>90095</v>
      </c>
      <c r="C381" s="72"/>
      <c r="D381" t="s">
        <v>572</v>
      </c>
      <c r="E381" s="104">
        <f>E382</f>
        <v>10100</v>
      </c>
    </row>
    <row r="382" spans="1:5" ht="12.75">
      <c r="A382" s="7"/>
      <c r="B382" s="7"/>
      <c r="C382" s="6">
        <v>4210</v>
      </c>
      <c r="D382" s="2" t="s">
        <v>49</v>
      </c>
      <c r="E382" s="100">
        <v>10100</v>
      </c>
    </row>
    <row r="383" spans="1:5" ht="12.75">
      <c r="A383" s="7"/>
      <c r="B383" s="7"/>
      <c r="E383" s="100"/>
    </row>
    <row r="384" spans="1:5" ht="12.75">
      <c r="A384" s="25" t="s">
        <v>72</v>
      </c>
      <c r="B384" s="32"/>
      <c r="C384" s="14"/>
      <c r="D384" s="41" t="s">
        <v>62</v>
      </c>
      <c r="E384" s="95">
        <f>E385+E402+E408+E413</f>
        <v>3069640</v>
      </c>
    </row>
    <row r="385" spans="1:5" ht="12.75">
      <c r="A385" s="24"/>
      <c r="B385" s="53" t="s">
        <v>234</v>
      </c>
      <c r="C385" s="54"/>
      <c r="D385" s="67" t="s">
        <v>235</v>
      </c>
      <c r="E385" s="97">
        <f>SUM(E386:E401)</f>
        <v>74040</v>
      </c>
    </row>
    <row r="386" spans="1:5" ht="12.75">
      <c r="A386" s="24"/>
      <c r="B386" s="33"/>
      <c r="C386" s="6">
        <v>2360</v>
      </c>
      <c r="D386" t="s">
        <v>339</v>
      </c>
      <c r="E386" s="92">
        <v>30000</v>
      </c>
    </row>
    <row r="387" spans="1:4" ht="12.75">
      <c r="A387" s="24"/>
      <c r="B387" s="33"/>
      <c r="D387" t="s">
        <v>340</v>
      </c>
    </row>
    <row r="388" spans="1:4" ht="12.75">
      <c r="A388" s="24"/>
      <c r="B388" s="33"/>
      <c r="D388" t="s">
        <v>341</v>
      </c>
    </row>
    <row r="389" spans="1:4" ht="12.75">
      <c r="A389" s="24"/>
      <c r="B389" s="33"/>
      <c r="D389" t="s">
        <v>342</v>
      </c>
    </row>
    <row r="390" spans="1:4" ht="12.75">
      <c r="A390" s="24"/>
      <c r="B390" s="33"/>
      <c r="D390" t="s">
        <v>343</v>
      </c>
    </row>
    <row r="391" spans="1:5" ht="12.75">
      <c r="A391" s="24"/>
      <c r="B391" s="33"/>
      <c r="C391" s="6">
        <v>3040</v>
      </c>
      <c r="D391" s="2" t="s">
        <v>287</v>
      </c>
      <c r="E391" s="92">
        <v>3000</v>
      </c>
    </row>
    <row r="392" spans="1:4" ht="12.75">
      <c r="A392" s="24"/>
      <c r="B392" s="33"/>
      <c r="D392" s="2" t="s">
        <v>275</v>
      </c>
    </row>
    <row r="393" spans="1:5" ht="12.75">
      <c r="A393" s="24"/>
      <c r="B393" s="33"/>
      <c r="C393" s="6">
        <v>4110</v>
      </c>
      <c r="D393" t="s">
        <v>46</v>
      </c>
      <c r="E393" s="92">
        <v>147</v>
      </c>
    </row>
    <row r="394" spans="1:5" ht="12.75">
      <c r="A394" s="24"/>
      <c r="B394" s="33"/>
      <c r="C394" s="6">
        <v>4120</v>
      </c>
      <c r="D394" t="s">
        <v>496</v>
      </c>
      <c r="E394" s="92">
        <v>0</v>
      </c>
    </row>
    <row r="395" spans="1:5" ht="12.75">
      <c r="A395" s="24"/>
      <c r="B395" s="33"/>
      <c r="C395" s="6">
        <v>4170</v>
      </c>
      <c r="D395" t="s">
        <v>229</v>
      </c>
      <c r="E395" s="92">
        <v>3000</v>
      </c>
    </row>
    <row r="396" spans="1:5" ht="12.75">
      <c r="A396" s="24"/>
      <c r="B396" s="33"/>
      <c r="C396" s="6">
        <v>4190</v>
      </c>
      <c r="D396" t="s">
        <v>412</v>
      </c>
      <c r="E396" s="92">
        <v>2000</v>
      </c>
    </row>
    <row r="397" spans="1:5" ht="12.75">
      <c r="A397" s="24"/>
      <c r="B397" s="33"/>
      <c r="C397" s="6">
        <v>4210</v>
      </c>
      <c r="D397" s="2" t="s">
        <v>49</v>
      </c>
      <c r="E397" s="92">
        <v>3893</v>
      </c>
    </row>
    <row r="398" spans="1:5" ht="12.75">
      <c r="A398" s="24"/>
      <c r="B398" s="33"/>
      <c r="C398" s="6">
        <v>4220</v>
      </c>
      <c r="D398" s="2" t="s">
        <v>58</v>
      </c>
      <c r="E398" s="92">
        <v>2000</v>
      </c>
    </row>
    <row r="399" spans="1:5" ht="12.75">
      <c r="A399" s="24"/>
      <c r="B399" s="33"/>
      <c r="C399" s="3">
        <v>4260</v>
      </c>
      <c r="D399" s="15" t="s">
        <v>50</v>
      </c>
      <c r="E399" s="92">
        <v>0</v>
      </c>
    </row>
    <row r="400" spans="1:5" ht="12.75">
      <c r="A400" s="24"/>
      <c r="B400" s="33"/>
      <c r="C400" s="3">
        <v>4300</v>
      </c>
      <c r="D400" s="15" t="s">
        <v>52</v>
      </c>
      <c r="E400" s="92">
        <v>28000</v>
      </c>
    </row>
    <row r="401" spans="1:5" ht="12.75">
      <c r="A401" s="24"/>
      <c r="B401" s="33"/>
      <c r="C401" s="3">
        <v>4430</v>
      </c>
      <c r="D401" s="47" t="s">
        <v>212</v>
      </c>
      <c r="E401" s="92">
        <v>2000</v>
      </c>
    </row>
    <row r="402" spans="1:5" ht="12.75">
      <c r="A402" s="24"/>
      <c r="B402" s="6">
        <v>92109</v>
      </c>
      <c r="D402" t="s">
        <v>63</v>
      </c>
      <c r="E402" s="88">
        <f>SUM(E403:E405)</f>
        <v>1128200</v>
      </c>
    </row>
    <row r="403" spans="1:5" ht="12.75">
      <c r="A403" s="24"/>
      <c r="B403" s="6"/>
      <c r="C403" s="6">
        <v>2480</v>
      </c>
      <c r="D403" t="s">
        <v>256</v>
      </c>
      <c r="E403" s="74">
        <v>838200</v>
      </c>
    </row>
    <row r="404" spans="1:5" ht="12.75">
      <c r="A404" s="24"/>
      <c r="B404" s="6"/>
      <c r="D404" t="s">
        <v>225</v>
      </c>
      <c r="E404" s="74"/>
    </row>
    <row r="405" spans="1:5" ht="12.75">
      <c r="A405" s="24"/>
      <c r="B405" s="6"/>
      <c r="C405" s="6">
        <v>6220</v>
      </c>
      <c r="D405" t="s">
        <v>478</v>
      </c>
      <c r="E405" s="74">
        <v>290000</v>
      </c>
    </row>
    <row r="406" spans="1:5" ht="12.75">
      <c r="A406" s="24"/>
      <c r="B406" s="6"/>
      <c r="D406" t="s">
        <v>563</v>
      </c>
      <c r="E406" s="74"/>
    </row>
    <row r="407" spans="1:5" ht="12.75">
      <c r="A407" s="24"/>
      <c r="B407" s="6"/>
      <c r="D407" t="s">
        <v>562</v>
      </c>
      <c r="E407" s="74"/>
    </row>
    <row r="408" spans="1:5" ht="12.75">
      <c r="A408" s="24"/>
      <c r="B408" s="6">
        <v>92116</v>
      </c>
      <c r="D408" t="s">
        <v>257</v>
      </c>
      <c r="E408" s="88">
        <f>SUM(E409:E412)</f>
        <v>936400</v>
      </c>
    </row>
    <row r="409" spans="1:5" ht="12.75">
      <c r="A409" s="24"/>
      <c r="B409" s="6"/>
      <c r="C409" s="6">
        <v>2480</v>
      </c>
      <c r="D409" t="s">
        <v>256</v>
      </c>
      <c r="E409" s="74">
        <v>929000</v>
      </c>
    </row>
    <row r="410" spans="1:5" ht="12.75">
      <c r="A410" s="24"/>
      <c r="B410" s="6"/>
      <c r="D410" t="s">
        <v>225</v>
      </c>
      <c r="E410" s="74"/>
    </row>
    <row r="411" spans="1:5" ht="12.75">
      <c r="A411" s="24"/>
      <c r="B411" s="6"/>
      <c r="C411" s="6">
        <v>2800</v>
      </c>
      <c r="D411" t="s">
        <v>519</v>
      </c>
      <c r="E411" s="74">
        <v>7400</v>
      </c>
    </row>
    <row r="412" spans="1:5" ht="12.75">
      <c r="A412" s="24"/>
      <c r="B412" s="6"/>
      <c r="D412" t="s">
        <v>520</v>
      </c>
      <c r="E412" s="74"/>
    </row>
    <row r="413" spans="1:5" ht="12.75">
      <c r="A413" s="24"/>
      <c r="B413" s="6">
        <v>92118</v>
      </c>
      <c r="D413" t="s">
        <v>31</v>
      </c>
      <c r="E413" s="88">
        <f>SUM(E414:E416)</f>
        <v>931000</v>
      </c>
    </row>
    <row r="414" spans="1:5" ht="12.75">
      <c r="A414" s="24"/>
      <c r="B414" s="6"/>
      <c r="C414" s="6">
        <v>2480</v>
      </c>
      <c r="D414" t="s">
        <v>224</v>
      </c>
      <c r="E414" s="74">
        <v>915000</v>
      </c>
    </row>
    <row r="415" spans="1:5" ht="12.75">
      <c r="A415" s="24"/>
      <c r="B415" s="6"/>
      <c r="D415" t="s">
        <v>225</v>
      </c>
      <c r="E415" s="74"/>
    </row>
    <row r="416" spans="1:5" ht="12.75">
      <c r="A416" s="24"/>
      <c r="B416" s="6"/>
      <c r="C416" s="6">
        <v>6220</v>
      </c>
      <c r="D416" t="s">
        <v>564</v>
      </c>
      <c r="E416" s="74">
        <v>16000</v>
      </c>
    </row>
    <row r="417" spans="1:5" ht="12.75">
      <c r="A417" s="24"/>
      <c r="B417" s="6"/>
      <c r="D417" t="s">
        <v>565</v>
      </c>
      <c r="E417" s="74"/>
    </row>
    <row r="418" spans="1:5" ht="12.75">
      <c r="A418" s="24"/>
      <c r="B418" s="6"/>
      <c r="D418" t="s">
        <v>566</v>
      </c>
      <c r="E418" s="74"/>
    </row>
    <row r="419" spans="1:4" ht="12.75">
      <c r="A419" s="24"/>
      <c r="B419" s="33"/>
      <c r="C419" s="3"/>
      <c r="D419" s="47"/>
    </row>
    <row r="420" spans="1:5" ht="12.75">
      <c r="A420" s="25" t="s">
        <v>73</v>
      </c>
      <c r="B420" s="32"/>
      <c r="C420" s="14"/>
      <c r="D420" s="41" t="s">
        <v>337</v>
      </c>
      <c r="E420" s="95">
        <f>E421</f>
        <v>167850</v>
      </c>
    </row>
    <row r="421" spans="1:5" ht="12.75">
      <c r="A421" s="24"/>
      <c r="B421" s="53" t="s">
        <v>236</v>
      </c>
      <c r="C421" s="54"/>
      <c r="D421" s="67" t="s">
        <v>338</v>
      </c>
      <c r="E421" s="97">
        <f>SUM(E422:E437)</f>
        <v>167850</v>
      </c>
    </row>
    <row r="422" spans="1:5" ht="12.75">
      <c r="A422" s="24"/>
      <c r="B422" s="33"/>
      <c r="C422" s="6">
        <v>2360</v>
      </c>
      <c r="D422" t="s">
        <v>339</v>
      </c>
      <c r="E422" s="92">
        <v>100000</v>
      </c>
    </row>
    <row r="423" spans="1:4" ht="12.75">
      <c r="A423" s="24"/>
      <c r="B423" s="33"/>
      <c r="D423" t="s">
        <v>340</v>
      </c>
    </row>
    <row r="424" spans="1:4" ht="12.75">
      <c r="A424" s="24"/>
      <c r="B424" s="33"/>
      <c r="D424" t="s">
        <v>341</v>
      </c>
    </row>
    <row r="425" spans="1:4" ht="12.75">
      <c r="A425" s="24"/>
      <c r="B425" s="33"/>
      <c r="D425" t="s">
        <v>342</v>
      </c>
    </row>
    <row r="426" spans="1:4" ht="12.75">
      <c r="A426" s="24"/>
      <c r="B426" s="33"/>
      <c r="D426" t="s">
        <v>343</v>
      </c>
    </row>
    <row r="427" spans="1:5" ht="12.75">
      <c r="A427" s="24"/>
      <c r="B427" s="33"/>
      <c r="C427" s="6">
        <v>3030</v>
      </c>
      <c r="D427" t="s">
        <v>59</v>
      </c>
      <c r="E427" s="92">
        <v>5000</v>
      </c>
    </row>
    <row r="428" spans="1:5" ht="12.75">
      <c r="A428" s="24"/>
      <c r="B428" s="33"/>
      <c r="C428" s="6">
        <v>3040</v>
      </c>
      <c r="D428" s="2" t="s">
        <v>287</v>
      </c>
      <c r="E428" s="92">
        <v>2000</v>
      </c>
    </row>
    <row r="429" spans="1:4" ht="12.75">
      <c r="A429" s="24"/>
      <c r="B429" s="33"/>
      <c r="D429" s="2" t="s">
        <v>275</v>
      </c>
    </row>
    <row r="430" spans="1:5" ht="12.75">
      <c r="A430" s="24"/>
      <c r="B430" s="33"/>
      <c r="C430" s="6">
        <v>4110</v>
      </c>
      <c r="D430" t="s">
        <v>46</v>
      </c>
      <c r="E430" s="92">
        <v>500</v>
      </c>
    </row>
    <row r="431" spans="1:5" ht="12.75">
      <c r="A431" s="24"/>
      <c r="B431" s="33"/>
      <c r="C431" s="6">
        <v>4120</v>
      </c>
      <c r="D431" t="s">
        <v>496</v>
      </c>
      <c r="E431" s="92">
        <v>50</v>
      </c>
    </row>
    <row r="432" spans="1:5" ht="12.75">
      <c r="A432" s="24"/>
      <c r="B432" s="33"/>
      <c r="C432" s="6">
        <v>4170</v>
      </c>
      <c r="D432" t="s">
        <v>229</v>
      </c>
      <c r="E432" s="92">
        <v>6000</v>
      </c>
    </row>
    <row r="433" spans="1:5" ht="12.75">
      <c r="A433" s="24"/>
      <c r="B433" s="33"/>
      <c r="C433" s="6">
        <v>4190</v>
      </c>
      <c r="D433" t="s">
        <v>412</v>
      </c>
      <c r="E433" s="92">
        <v>10000</v>
      </c>
    </row>
    <row r="434" spans="1:5" ht="12.75">
      <c r="A434" s="24"/>
      <c r="B434" s="33"/>
      <c r="C434" s="6">
        <v>4210</v>
      </c>
      <c r="D434" s="2" t="s">
        <v>49</v>
      </c>
      <c r="E434" s="92">
        <v>10300</v>
      </c>
    </row>
    <row r="435" spans="1:5" ht="12.75">
      <c r="A435" s="24"/>
      <c r="B435" s="33"/>
      <c r="C435" s="6">
        <v>4220</v>
      </c>
      <c r="D435" s="2" t="s">
        <v>58</v>
      </c>
      <c r="E435" s="92">
        <v>5000</v>
      </c>
    </row>
    <row r="436" spans="1:5" ht="12.75">
      <c r="A436" s="24"/>
      <c r="B436" s="33"/>
      <c r="C436" s="3">
        <v>4300</v>
      </c>
      <c r="D436" s="15" t="s">
        <v>52</v>
      </c>
      <c r="E436" s="92">
        <v>28000</v>
      </c>
    </row>
    <row r="437" spans="1:5" ht="12.75">
      <c r="A437" s="33"/>
      <c r="B437" s="33"/>
      <c r="C437" s="3">
        <v>4430</v>
      </c>
      <c r="D437" s="47" t="s">
        <v>212</v>
      </c>
      <c r="E437" s="92">
        <v>1000</v>
      </c>
    </row>
    <row r="438" spans="1:5" ht="12.75">
      <c r="A438" s="33"/>
      <c r="B438" s="33"/>
      <c r="C438" s="3"/>
      <c r="D438" s="47"/>
      <c r="E438" s="85"/>
    </row>
    <row r="439" spans="1:5" ht="12.75">
      <c r="A439" s="33"/>
      <c r="B439" s="33"/>
      <c r="C439" s="3"/>
      <c r="D439" s="47"/>
      <c r="E439"/>
    </row>
    <row r="440" spans="1:5" s="56" customFormat="1" ht="12.75">
      <c r="A440" s="33"/>
      <c r="B440" s="33"/>
      <c r="C440" s="3"/>
      <c r="D440" s="47"/>
      <c r="E440"/>
    </row>
    <row r="441" spans="1:5" ht="12.75">
      <c r="A441" s="33"/>
      <c r="B441" s="33"/>
      <c r="C441" s="3"/>
      <c r="D441" s="47"/>
      <c r="E441"/>
    </row>
    <row r="442" spans="1:5" ht="12.75">
      <c r="A442" s="33"/>
      <c r="B442" s="33"/>
      <c r="C442" s="3"/>
      <c r="D442" s="47"/>
      <c r="E442"/>
    </row>
    <row r="443" spans="1:5" ht="12.75">
      <c r="A443" s="33"/>
      <c r="B443" s="33"/>
      <c r="C443" s="3"/>
      <c r="D443" s="47"/>
      <c r="E443"/>
    </row>
    <row r="444" spans="1:5" ht="12.75">
      <c r="A444" s="24"/>
      <c r="B444" s="33"/>
      <c r="D444" s="17" t="s">
        <v>32</v>
      </c>
      <c r="E444" s="102" t="s">
        <v>264</v>
      </c>
    </row>
    <row r="445" spans="1:5" ht="12.75">
      <c r="A445" s="24"/>
      <c r="B445" s="33"/>
      <c r="C445" s="3"/>
      <c r="D445" s="3" t="s">
        <v>394</v>
      </c>
      <c r="E445" s="74" t="s">
        <v>683</v>
      </c>
    </row>
    <row r="446" spans="1:5" ht="12.75">
      <c r="A446" s="24"/>
      <c r="B446" s="33"/>
      <c r="C446" s="3"/>
      <c r="D446" s="3"/>
      <c r="E446" s="74" t="s">
        <v>172</v>
      </c>
    </row>
    <row r="447" spans="1:5" ht="12.75">
      <c r="A447" s="24"/>
      <c r="B447" s="33"/>
      <c r="C447" s="3"/>
      <c r="D447" s="3"/>
      <c r="E447" s="75" t="s">
        <v>684</v>
      </c>
    </row>
    <row r="448" spans="1:5" ht="12.75">
      <c r="A448" s="30" t="s">
        <v>33</v>
      </c>
      <c r="B448" s="31" t="s">
        <v>34</v>
      </c>
      <c r="C448" s="1"/>
      <c r="D448" s="1" t="s">
        <v>35</v>
      </c>
      <c r="E448" s="93" t="s">
        <v>523</v>
      </c>
    </row>
    <row r="449" spans="1:5" ht="12.75">
      <c r="A449" s="25" t="s">
        <v>69</v>
      </c>
      <c r="B449" s="32"/>
      <c r="C449" s="14"/>
      <c r="D449" s="26" t="s">
        <v>85</v>
      </c>
      <c r="E449" s="103">
        <f>SUM(E450+E453+E460+E457+E462)</f>
        <v>945000</v>
      </c>
    </row>
    <row r="450" spans="1:5" ht="12.75">
      <c r="A450" s="24"/>
      <c r="B450" s="53" t="s">
        <v>84</v>
      </c>
      <c r="C450" s="54"/>
      <c r="D450" s="65" t="s">
        <v>41</v>
      </c>
      <c r="E450" s="99">
        <f>SUM(E451:E452)</f>
        <v>272500</v>
      </c>
    </row>
    <row r="451" spans="1:5" ht="12.75">
      <c r="A451" s="24"/>
      <c r="B451" s="33"/>
      <c r="C451" s="3">
        <v>4270</v>
      </c>
      <c r="D451" s="16" t="s">
        <v>51</v>
      </c>
      <c r="E451" s="100">
        <v>130000</v>
      </c>
    </row>
    <row r="452" spans="1:5" ht="12.75">
      <c r="A452" s="24"/>
      <c r="B452" s="33"/>
      <c r="C452" s="3">
        <v>4300</v>
      </c>
      <c r="D452" s="16" t="s">
        <v>52</v>
      </c>
      <c r="E452" s="100">
        <v>142500</v>
      </c>
    </row>
    <row r="453" spans="1:5" ht="12.75">
      <c r="A453" s="24"/>
      <c r="B453" s="53" t="s">
        <v>149</v>
      </c>
      <c r="C453" s="54"/>
      <c r="D453" s="65" t="s">
        <v>150</v>
      </c>
      <c r="E453" s="99">
        <f>SUM(E454:E456)</f>
        <v>178000</v>
      </c>
    </row>
    <row r="454" spans="1:5" ht="12.75">
      <c r="A454" s="24"/>
      <c r="B454" s="53"/>
      <c r="C454" s="6">
        <v>4170</v>
      </c>
      <c r="D454" t="s">
        <v>229</v>
      </c>
      <c r="E454" s="104">
        <v>2400</v>
      </c>
    </row>
    <row r="455" spans="1:5" ht="12.75">
      <c r="A455" s="24"/>
      <c r="B455" s="33"/>
      <c r="C455" s="3">
        <v>4270</v>
      </c>
      <c r="D455" s="16" t="s">
        <v>51</v>
      </c>
      <c r="E455" s="100">
        <v>90000</v>
      </c>
    </row>
    <row r="456" spans="1:5" ht="12.75">
      <c r="A456" s="24"/>
      <c r="B456" s="33"/>
      <c r="C456" s="3">
        <v>4300</v>
      </c>
      <c r="D456" s="16" t="s">
        <v>52</v>
      </c>
      <c r="E456" s="100">
        <v>85600</v>
      </c>
    </row>
    <row r="457" spans="1:5" s="56" customFormat="1" ht="12.75">
      <c r="A457" s="113"/>
      <c r="B457" s="53" t="s">
        <v>546</v>
      </c>
      <c r="C457" s="54"/>
      <c r="D457" s="65" t="s">
        <v>536</v>
      </c>
      <c r="E457" s="99">
        <f>E458</f>
        <v>453500</v>
      </c>
    </row>
    <row r="458" spans="1:5" ht="12.75">
      <c r="A458" s="24"/>
      <c r="B458" s="33"/>
      <c r="C458" s="6">
        <v>4300</v>
      </c>
      <c r="D458" t="s">
        <v>52</v>
      </c>
      <c r="E458" s="100">
        <v>453500</v>
      </c>
    </row>
    <row r="459" spans="1:5" ht="12.75">
      <c r="A459" s="24"/>
      <c r="B459" s="33"/>
      <c r="C459" s="3"/>
      <c r="D459" s="16"/>
      <c r="E459" s="100"/>
    </row>
    <row r="460" spans="1:5" ht="12.75">
      <c r="A460" s="24"/>
      <c r="B460" s="53" t="s">
        <v>547</v>
      </c>
      <c r="C460" s="54"/>
      <c r="D460" s="65" t="s">
        <v>548</v>
      </c>
      <c r="E460" s="99">
        <f>SUM(E461:E461)</f>
        <v>8500</v>
      </c>
    </row>
    <row r="461" spans="1:5" ht="12.75">
      <c r="A461" s="24"/>
      <c r="B461" s="33"/>
      <c r="C461" s="3">
        <v>4270</v>
      </c>
      <c r="D461" s="16" t="s">
        <v>51</v>
      </c>
      <c r="E461" s="100">
        <v>8500</v>
      </c>
    </row>
    <row r="462" spans="1:5" s="56" customFormat="1" ht="12.75">
      <c r="A462" s="113"/>
      <c r="B462" s="53" t="s">
        <v>627</v>
      </c>
      <c r="C462" s="54"/>
      <c r="D462" s="65" t="s">
        <v>572</v>
      </c>
      <c r="E462" s="99">
        <f>E463</f>
        <v>32500</v>
      </c>
    </row>
    <row r="463" spans="1:5" ht="12.75">
      <c r="A463" s="24"/>
      <c r="B463" s="33"/>
      <c r="C463" s="3">
        <v>4300</v>
      </c>
      <c r="D463" s="16" t="s">
        <v>52</v>
      </c>
      <c r="E463" s="100">
        <v>32500</v>
      </c>
    </row>
    <row r="464" spans="1:5" ht="12.75">
      <c r="A464" s="24"/>
      <c r="B464" s="33"/>
      <c r="C464" s="3"/>
      <c r="D464" s="16"/>
      <c r="E464" s="100"/>
    </row>
    <row r="465" spans="1:5" ht="12.75">
      <c r="A465" s="25" t="s">
        <v>67</v>
      </c>
      <c r="B465" s="32"/>
      <c r="C465" s="14"/>
      <c r="D465" s="26" t="s">
        <v>36</v>
      </c>
      <c r="E465" s="99">
        <f>E466</f>
        <v>4000</v>
      </c>
    </row>
    <row r="466" spans="1:5" ht="12.75">
      <c r="A466" s="113"/>
      <c r="B466" s="53" t="s">
        <v>68</v>
      </c>
      <c r="C466" s="54"/>
      <c r="D466" s="67" t="s">
        <v>37</v>
      </c>
      <c r="E466" s="100">
        <f>E467</f>
        <v>4000</v>
      </c>
    </row>
    <row r="467" spans="1:5" ht="12.75">
      <c r="A467" s="113"/>
      <c r="B467" s="53"/>
      <c r="C467" s="3">
        <v>4390</v>
      </c>
      <c r="D467" s="16" t="s">
        <v>273</v>
      </c>
      <c r="E467" s="100">
        <v>4000</v>
      </c>
    </row>
    <row r="468" spans="1:5" ht="12.75">
      <c r="A468" s="24"/>
      <c r="B468" s="33"/>
      <c r="C468" s="3"/>
      <c r="D468" s="16" t="s">
        <v>274</v>
      </c>
      <c r="E468" s="100"/>
    </row>
    <row r="469" spans="1:5" ht="12.75">
      <c r="A469" s="24"/>
      <c r="B469" s="33"/>
      <c r="C469" s="3"/>
      <c r="D469" s="16"/>
      <c r="E469" s="100"/>
    </row>
    <row r="470" spans="1:5" ht="12.75">
      <c r="A470" s="25" t="s">
        <v>151</v>
      </c>
      <c r="B470" s="32"/>
      <c r="C470" s="14"/>
      <c r="D470" s="26" t="s">
        <v>152</v>
      </c>
      <c r="E470" s="103">
        <f>E478+E471+E475</f>
        <v>310600</v>
      </c>
    </row>
    <row r="471" spans="1:5" s="71" customFormat="1" ht="12.75">
      <c r="A471" s="122"/>
      <c r="B471" s="53" t="s">
        <v>395</v>
      </c>
      <c r="C471" s="54"/>
      <c r="D471" s="65" t="s">
        <v>396</v>
      </c>
      <c r="E471" s="99">
        <f>SUM(E472:E474)</f>
        <v>299000</v>
      </c>
    </row>
    <row r="472" spans="1:5" ht="12.75">
      <c r="A472" s="25"/>
      <c r="B472" s="32"/>
      <c r="C472" s="3">
        <v>4300</v>
      </c>
      <c r="D472" s="16" t="s">
        <v>52</v>
      </c>
      <c r="E472" s="104">
        <v>280000</v>
      </c>
    </row>
    <row r="473" spans="1:5" ht="12.75">
      <c r="A473" s="25"/>
      <c r="B473" s="32"/>
      <c r="C473" s="6">
        <v>4530</v>
      </c>
      <c r="D473" t="s">
        <v>259</v>
      </c>
      <c r="E473" s="104">
        <v>4000</v>
      </c>
    </row>
    <row r="474" spans="1:5" ht="12.75">
      <c r="A474" s="25"/>
      <c r="B474" s="32"/>
      <c r="C474" s="50">
        <v>6050</v>
      </c>
      <c r="D474" s="12" t="s">
        <v>250</v>
      </c>
      <c r="E474" s="104">
        <v>15000</v>
      </c>
    </row>
    <row r="475" spans="1:5" ht="12.75">
      <c r="A475" s="25"/>
      <c r="B475" s="53" t="s">
        <v>395</v>
      </c>
      <c r="C475" s="54"/>
      <c r="D475" s="65" t="s">
        <v>583</v>
      </c>
      <c r="E475" s="99">
        <f>E476</f>
        <v>6600</v>
      </c>
    </row>
    <row r="476" spans="1:5" ht="12.75">
      <c r="A476" s="25"/>
      <c r="B476" s="32"/>
      <c r="C476" s="3">
        <v>4300</v>
      </c>
      <c r="D476" s="16" t="s">
        <v>52</v>
      </c>
      <c r="E476" s="104">
        <v>6600</v>
      </c>
    </row>
    <row r="477" spans="1:5" ht="12.75">
      <c r="A477" s="25"/>
      <c r="B477" s="32"/>
      <c r="E477" s="104"/>
    </row>
    <row r="478" spans="1:5" ht="12.75">
      <c r="A478" s="24"/>
      <c r="B478" s="53" t="s">
        <v>177</v>
      </c>
      <c r="C478" s="54"/>
      <c r="D478" s="65" t="s">
        <v>1</v>
      </c>
      <c r="E478" s="99">
        <f>SUM(E479:E479)</f>
        <v>5000</v>
      </c>
    </row>
    <row r="479" spans="1:5" ht="12.75">
      <c r="A479" s="24"/>
      <c r="B479" s="33"/>
      <c r="C479" s="3">
        <v>4300</v>
      </c>
      <c r="D479" s="16" t="s">
        <v>52</v>
      </c>
      <c r="E479" s="100">
        <v>5000</v>
      </c>
    </row>
    <row r="480" spans="1:5" ht="12.75">
      <c r="A480" s="24"/>
      <c r="B480" s="33"/>
      <c r="C480" s="3"/>
      <c r="D480" s="16"/>
      <c r="E480" s="100"/>
    </row>
    <row r="481" spans="1:5" ht="12.75">
      <c r="A481" s="25" t="s">
        <v>70</v>
      </c>
      <c r="B481" s="32"/>
      <c r="C481" s="14"/>
      <c r="D481" s="41" t="s">
        <v>175</v>
      </c>
      <c r="E481" s="99">
        <f>E482</f>
        <v>3100</v>
      </c>
    </row>
    <row r="482" spans="1:5" ht="12.75">
      <c r="A482" s="24"/>
      <c r="B482" s="53" t="s">
        <v>75</v>
      </c>
      <c r="C482" s="54"/>
      <c r="D482" s="67" t="s">
        <v>76</v>
      </c>
      <c r="E482" s="100">
        <f>E483</f>
        <v>3100</v>
      </c>
    </row>
    <row r="483" spans="1:5" ht="12.75">
      <c r="A483" s="24"/>
      <c r="B483" s="33"/>
      <c r="C483" s="3">
        <v>4300</v>
      </c>
      <c r="D483" s="15" t="s">
        <v>52</v>
      </c>
      <c r="E483" s="100">
        <v>3100</v>
      </c>
    </row>
    <row r="484" spans="1:5" ht="12.75">
      <c r="A484" s="24"/>
      <c r="B484" s="33"/>
      <c r="C484" s="3"/>
      <c r="D484" s="16"/>
      <c r="E484" s="100"/>
    </row>
    <row r="485" spans="1:5" ht="12.75">
      <c r="A485" s="25" t="s">
        <v>71</v>
      </c>
      <c r="B485" s="32"/>
      <c r="C485" s="14"/>
      <c r="D485" s="41" t="s">
        <v>90</v>
      </c>
      <c r="E485" s="95">
        <f>E488+E492+E505+E513+E517+E486+E497+E523</f>
        <v>6125515</v>
      </c>
    </row>
    <row r="486" spans="1:5" s="71" customFormat="1" ht="12.75">
      <c r="A486" s="122"/>
      <c r="B486" s="53" t="s">
        <v>460</v>
      </c>
      <c r="C486" s="54"/>
      <c r="D486" s="67" t="s">
        <v>461</v>
      </c>
      <c r="E486" s="97">
        <f>E487</f>
        <v>4600</v>
      </c>
    </row>
    <row r="487" spans="1:5" ht="12.75">
      <c r="A487" s="25"/>
      <c r="B487" s="32"/>
      <c r="C487" s="3">
        <v>4510</v>
      </c>
      <c r="D487" s="20" t="s">
        <v>238</v>
      </c>
      <c r="E487" s="105">
        <v>4600</v>
      </c>
    </row>
    <row r="488" spans="1:5" ht="12.75">
      <c r="A488" s="24"/>
      <c r="B488" s="53" t="s">
        <v>91</v>
      </c>
      <c r="C488" s="54"/>
      <c r="D488" s="67" t="s">
        <v>92</v>
      </c>
      <c r="E488" s="97">
        <f>SUM(E489:E491)</f>
        <v>1953300</v>
      </c>
    </row>
    <row r="489" spans="1:5" ht="12.75">
      <c r="A489" s="24"/>
      <c r="B489" s="53"/>
      <c r="C489" s="6">
        <v>4210</v>
      </c>
      <c r="D489" s="2" t="s">
        <v>49</v>
      </c>
      <c r="E489" s="105">
        <v>1000</v>
      </c>
    </row>
    <row r="490" spans="1:6" ht="12.75">
      <c r="A490" s="24"/>
      <c r="B490" s="33"/>
      <c r="C490" s="3">
        <v>4270</v>
      </c>
      <c r="D490" s="16" t="s">
        <v>51</v>
      </c>
      <c r="E490" s="96">
        <v>5000</v>
      </c>
      <c r="F490" s="4"/>
    </row>
    <row r="491" spans="1:6" ht="12.75">
      <c r="A491" s="24"/>
      <c r="B491" s="33"/>
      <c r="C491" s="3">
        <v>4300</v>
      </c>
      <c r="D491" s="15" t="s">
        <v>52</v>
      </c>
      <c r="E491" s="96">
        <v>1947300</v>
      </c>
      <c r="F491" s="4"/>
    </row>
    <row r="492" spans="1:6" ht="12.75">
      <c r="A492" s="24"/>
      <c r="B492" s="53" t="s">
        <v>93</v>
      </c>
      <c r="C492" s="54"/>
      <c r="D492" s="67" t="s">
        <v>94</v>
      </c>
      <c r="E492" s="97">
        <f>SUM(E493:E496)</f>
        <v>577715</v>
      </c>
      <c r="F492" s="4"/>
    </row>
    <row r="493" spans="1:5" ht="12.75">
      <c r="A493" s="24"/>
      <c r="B493" s="33"/>
      <c r="C493" s="6">
        <v>4210</v>
      </c>
      <c r="D493" s="2" t="s">
        <v>49</v>
      </c>
      <c r="E493" s="92">
        <v>61500</v>
      </c>
    </row>
    <row r="494" spans="1:5" ht="12.75">
      <c r="A494" s="24"/>
      <c r="B494" s="33"/>
      <c r="C494" s="3">
        <v>4260</v>
      </c>
      <c r="D494" s="15" t="s">
        <v>50</v>
      </c>
      <c r="E494" s="92">
        <v>23000</v>
      </c>
    </row>
    <row r="495" spans="1:5" ht="12.75">
      <c r="A495" s="24"/>
      <c r="B495" s="33"/>
      <c r="C495" s="3">
        <v>4270</v>
      </c>
      <c r="D495" s="16" t="s">
        <v>51</v>
      </c>
      <c r="E495" s="92">
        <v>26000</v>
      </c>
    </row>
    <row r="496" spans="1:5" ht="12.75">
      <c r="A496" s="24"/>
      <c r="B496" s="33"/>
      <c r="C496" s="3">
        <v>4300</v>
      </c>
      <c r="D496" s="15" t="s">
        <v>52</v>
      </c>
      <c r="E496" s="92">
        <v>467215</v>
      </c>
    </row>
    <row r="497" spans="1:5" ht="12.75">
      <c r="A497" s="24"/>
      <c r="B497" s="59" t="s">
        <v>497</v>
      </c>
      <c r="C497" s="57"/>
      <c r="D497" s="56" t="s">
        <v>498</v>
      </c>
      <c r="E497" s="97">
        <f>SUM(E498:E501)</f>
        <v>109900</v>
      </c>
    </row>
    <row r="498" spans="1:5" ht="12.75">
      <c r="A498" s="24"/>
      <c r="B498" s="59"/>
      <c r="C498" s="3">
        <v>4270</v>
      </c>
      <c r="D498" s="16" t="s">
        <v>51</v>
      </c>
      <c r="E498" s="105">
        <v>9400</v>
      </c>
    </row>
    <row r="499" spans="1:5" ht="12.75">
      <c r="A499" s="24"/>
      <c r="B499" s="59"/>
      <c r="C499" s="3">
        <v>4390</v>
      </c>
      <c r="D499" s="16" t="s">
        <v>273</v>
      </c>
      <c r="E499" s="105">
        <v>500</v>
      </c>
    </row>
    <row r="500" spans="1:5" ht="12.75">
      <c r="A500" s="24"/>
      <c r="B500" s="59"/>
      <c r="C500" s="3"/>
      <c r="D500" s="16" t="s">
        <v>274</v>
      </c>
      <c r="E500" s="97"/>
    </row>
    <row r="501" spans="1:5" ht="12.75">
      <c r="A501" s="24"/>
      <c r="B501" s="20"/>
      <c r="C501" s="6">
        <v>6230</v>
      </c>
      <c r="D501" t="s">
        <v>475</v>
      </c>
      <c r="E501" s="92">
        <v>100000</v>
      </c>
    </row>
    <row r="502" spans="1:4" ht="12.75">
      <c r="A502" s="24"/>
      <c r="B502" s="20"/>
      <c r="C502" s="3"/>
      <c r="D502" s="47" t="s">
        <v>476</v>
      </c>
    </row>
    <row r="503" spans="1:4" ht="12.75">
      <c r="A503" s="24"/>
      <c r="B503" s="20"/>
      <c r="C503" s="3"/>
      <c r="D503" s="47" t="s">
        <v>499</v>
      </c>
    </row>
    <row r="504" spans="1:4" ht="12.75">
      <c r="A504" s="24"/>
      <c r="B504" s="20"/>
      <c r="C504" s="3"/>
      <c r="D504" s="16" t="s">
        <v>267</v>
      </c>
    </row>
    <row r="505" spans="1:5" ht="12.75">
      <c r="A505" s="29"/>
      <c r="B505" s="53" t="s">
        <v>95</v>
      </c>
      <c r="C505" s="54"/>
      <c r="D505" s="67" t="s">
        <v>96</v>
      </c>
      <c r="E505" s="97">
        <f>SUM(E506:E512)</f>
        <v>282000</v>
      </c>
    </row>
    <row r="506" spans="1:5" ht="12.75">
      <c r="A506" s="29"/>
      <c r="B506" s="33"/>
      <c r="C506" s="6">
        <v>2360</v>
      </c>
      <c r="D506" t="s">
        <v>339</v>
      </c>
      <c r="E506" s="92">
        <v>1000</v>
      </c>
    </row>
    <row r="507" spans="1:4" ht="12.75">
      <c r="A507" s="29"/>
      <c r="B507" s="33"/>
      <c r="D507" t="s">
        <v>340</v>
      </c>
    </row>
    <row r="508" spans="1:4" ht="12.75">
      <c r="A508" s="29"/>
      <c r="B508" s="33"/>
      <c r="D508" t="s">
        <v>341</v>
      </c>
    </row>
    <row r="509" spans="1:4" ht="12.75">
      <c r="A509" s="29"/>
      <c r="B509" s="33"/>
      <c r="D509" t="s">
        <v>342</v>
      </c>
    </row>
    <row r="510" spans="1:4" ht="12.75">
      <c r="A510" s="29"/>
      <c r="B510" s="33"/>
      <c r="D510" t="s">
        <v>343</v>
      </c>
    </row>
    <row r="511" spans="1:5" ht="12.75">
      <c r="A511" s="29"/>
      <c r="B511" s="33"/>
      <c r="C511" s="6">
        <v>4220</v>
      </c>
      <c r="D511" s="2" t="s">
        <v>58</v>
      </c>
      <c r="E511" s="92">
        <v>1000</v>
      </c>
    </row>
    <row r="512" spans="1:5" ht="12.75">
      <c r="A512" s="29"/>
      <c r="B512" s="33"/>
      <c r="C512" s="3">
        <v>4300</v>
      </c>
      <c r="D512" s="15" t="s">
        <v>97</v>
      </c>
      <c r="E512" s="92">
        <v>280000</v>
      </c>
    </row>
    <row r="513" spans="1:5" ht="12.75">
      <c r="A513" s="29"/>
      <c r="B513" s="53" t="s">
        <v>98</v>
      </c>
      <c r="C513" s="54"/>
      <c r="D513" s="67" t="s">
        <v>99</v>
      </c>
      <c r="E513" s="97">
        <f>SUM(E514:E516)</f>
        <v>3151000</v>
      </c>
    </row>
    <row r="514" spans="1:5" ht="12.75">
      <c r="A514" s="24"/>
      <c r="B514" s="20"/>
      <c r="C514" s="3">
        <v>4260</v>
      </c>
      <c r="D514" s="15" t="s">
        <v>50</v>
      </c>
      <c r="E514" s="92">
        <v>1650000</v>
      </c>
    </row>
    <row r="515" spans="1:5" ht="12.75">
      <c r="A515" s="24"/>
      <c r="B515" s="20"/>
      <c r="C515" s="3">
        <v>4270</v>
      </c>
      <c r="D515" s="16" t="s">
        <v>51</v>
      </c>
      <c r="E515" s="92">
        <v>1000</v>
      </c>
    </row>
    <row r="516" spans="1:5" ht="12.75">
      <c r="A516" s="24"/>
      <c r="B516" s="20"/>
      <c r="C516" s="3">
        <v>4300</v>
      </c>
      <c r="D516" s="15" t="s">
        <v>52</v>
      </c>
      <c r="E516" s="92">
        <v>1500000</v>
      </c>
    </row>
    <row r="517" spans="1:5" ht="12.75">
      <c r="A517" s="63"/>
      <c r="B517" s="53" t="s">
        <v>280</v>
      </c>
      <c r="C517" s="54"/>
      <c r="D517" s="55" t="s">
        <v>1</v>
      </c>
      <c r="E517" s="97">
        <f>SUM(E518:E521)</f>
        <v>7000</v>
      </c>
    </row>
    <row r="518" spans="1:5" ht="12.75">
      <c r="A518" s="63"/>
      <c r="B518" s="60"/>
      <c r="C518" s="3">
        <v>4270</v>
      </c>
      <c r="D518" s="16" t="s">
        <v>51</v>
      </c>
      <c r="E518" s="92">
        <v>4000</v>
      </c>
    </row>
    <row r="519" spans="1:5" ht="12.75">
      <c r="A519" s="63"/>
      <c r="B519" s="60"/>
      <c r="C519" s="3">
        <v>4300</v>
      </c>
      <c r="D519" s="15" t="s">
        <v>52</v>
      </c>
      <c r="E519" s="92">
        <v>2300</v>
      </c>
    </row>
    <row r="520" spans="1:5" ht="12.75">
      <c r="A520" s="63"/>
      <c r="B520" s="60"/>
      <c r="C520" s="3">
        <v>4510</v>
      </c>
      <c r="D520" s="47" t="s">
        <v>238</v>
      </c>
      <c r="E520" s="92">
        <v>200</v>
      </c>
    </row>
    <row r="521" spans="1:5" ht="12.75">
      <c r="A521" s="33"/>
      <c r="B521" s="20"/>
      <c r="C521" s="6">
        <v>4520</v>
      </c>
      <c r="D521" t="s">
        <v>440</v>
      </c>
      <c r="E521" s="92">
        <v>500</v>
      </c>
    </row>
    <row r="522" spans="1:4" ht="12.75">
      <c r="A522" s="33"/>
      <c r="B522" s="20"/>
      <c r="D522" t="s">
        <v>247</v>
      </c>
    </row>
    <row r="523" spans="1:5" ht="12.75">
      <c r="A523" s="33"/>
      <c r="B523" s="53" t="s">
        <v>280</v>
      </c>
      <c r="C523" s="54"/>
      <c r="D523" s="55" t="s">
        <v>602</v>
      </c>
      <c r="E523" s="97">
        <f>E525</f>
        <v>40000</v>
      </c>
    </row>
    <row r="524" spans="1:5" ht="12.75">
      <c r="A524" s="33"/>
      <c r="B524" s="53"/>
      <c r="C524" s="54"/>
      <c r="D524" s="55" t="s">
        <v>553</v>
      </c>
      <c r="E524" s="97"/>
    </row>
    <row r="525" spans="1:5" ht="12.75">
      <c r="A525" s="33"/>
      <c r="B525" s="20"/>
      <c r="C525" s="6">
        <v>4309</v>
      </c>
      <c r="D525" s="15" t="s">
        <v>52</v>
      </c>
      <c r="E525" s="92">
        <v>40000</v>
      </c>
    </row>
    <row r="526" spans="1:2" ht="12.75">
      <c r="A526" s="33"/>
      <c r="B526" s="20"/>
    </row>
    <row r="527" spans="1:5" ht="12.75">
      <c r="A527" s="25" t="s">
        <v>71</v>
      </c>
      <c r="B527" s="32"/>
      <c r="C527" s="14"/>
      <c r="D527" s="41" t="s">
        <v>90</v>
      </c>
      <c r="E527" s="97">
        <f>E528</f>
        <v>7308900</v>
      </c>
    </row>
    <row r="528" spans="1:5" ht="12.75">
      <c r="A528" s="33"/>
      <c r="B528" s="53" t="s">
        <v>333</v>
      </c>
      <c r="C528" s="54"/>
      <c r="D528" s="67" t="s">
        <v>362</v>
      </c>
      <c r="E528" s="97">
        <f>SUM(E529:E533)</f>
        <v>7308900</v>
      </c>
    </row>
    <row r="529" spans="1:5" ht="12.75">
      <c r="A529" s="33"/>
      <c r="B529" s="53"/>
      <c r="C529" s="6">
        <v>4170</v>
      </c>
      <c r="D529" t="s">
        <v>229</v>
      </c>
      <c r="E529" s="105">
        <v>1500</v>
      </c>
    </row>
    <row r="530" spans="1:5" ht="12.75">
      <c r="A530" s="33"/>
      <c r="B530" s="60"/>
      <c r="C530" s="6">
        <v>4210</v>
      </c>
      <c r="D530" s="2" t="s">
        <v>49</v>
      </c>
      <c r="E530" s="105">
        <v>5000</v>
      </c>
    </row>
    <row r="531" spans="1:5" ht="12.75">
      <c r="A531" s="33"/>
      <c r="B531" s="32"/>
      <c r="C531" s="6">
        <v>4300</v>
      </c>
      <c r="D531" t="s">
        <v>52</v>
      </c>
      <c r="E531" s="105">
        <v>7300000</v>
      </c>
    </row>
    <row r="532" spans="1:5" ht="12.75">
      <c r="A532" s="33"/>
      <c r="B532" s="32"/>
      <c r="C532" s="3">
        <v>4610</v>
      </c>
      <c r="D532" s="16" t="s">
        <v>279</v>
      </c>
      <c r="E532" s="105">
        <v>400</v>
      </c>
    </row>
    <row r="533" spans="1:5" ht="12.75">
      <c r="A533" s="33"/>
      <c r="B533" s="20"/>
      <c r="C533" s="6">
        <v>4700</v>
      </c>
      <c r="D533" t="s">
        <v>252</v>
      </c>
      <c r="E533" s="92">
        <v>2000</v>
      </c>
    </row>
    <row r="534" spans="1:4" ht="12.75">
      <c r="A534" s="33"/>
      <c r="B534" s="20"/>
      <c r="D534" t="s">
        <v>253</v>
      </c>
    </row>
    <row r="535" spans="1:5" ht="12.75">
      <c r="A535" s="25" t="s">
        <v>72</v>
      </c>
      <c r="B535" s="53"/>
      <c r="C535" s="54"/>
      <c r="D535" s="67" t="s">
        <v>62</v>
      </c>
      <c r="E535" s="97">
        <f>E538+E536</f>
        <v>9160</v>
      </c>
    </row>
    <row r="536" spans="1:5" ht="12.75">
      <c r="A536" s="32"/>
      <c r="B536" s="53" t="s">
        <v>681</v>
      </c>
      <c r="C536" s="54"/>
      <c r="D536" s="67" t="s">
        <v>682</v>
      </c>
      <c r="E536" s="97">
        <f>E537</f>
        <v>4160</v>
      </c>
    </row>
    <row r="537" spans="1:5" ht="12.75">
      <c r="A537" s="32"/>
      <c r="B537" s="53"/>
      <c r="C537" s="6">
        <v>4170</v>
      </c>
      <c r="D537" t="s">
        <v>229</v>
      </c>
      <c r="E537" s="105">
        <v>4160</v>
      </c>
    </row>
    <row r="538" spans="1:5" ht="12.75">
      <c r="A538" s="33"/>
      <c r="B538" s="59" t="s">
        <v>424</v>
      </c>
      <c r="C538" s="57"/>
      <c r="D538" s="56" t="s">
        <v>425</v>
      </c>
      <c r="E538" s="97">
        <f>SUM(E539:E540)</f>
        <v>5000</v>
      </c>
    </row>
    <row r="539" spans="1:4" ht="12.75">
      <c r="A539" s="33"/>
      <c r="B539" s="20"/>
      <c r="D539" t="s">
        <v>426</v>
      </c>
    </row>
    <row r="540" spans="1:5" ht="12.75">
      <c r="A540" s="33"/>
      <c r="B540" s="20"/>
      <c r="C540" s="6">
        <v>4300</v>
      </c>
      <c r="D540" t="s">
        <v>52</v>
      </c>
      <c r="E540" s="92">
        <v>5000</v>
      </c>
    </row>
    <row r="541" spans="1:2" ht="12.75">
      <c r="A541" s="33"/>
      <c r="B541" s="20"/>
    </row>
    <row r="542" spans="1:2" ht="12.75">
      <c r="A542" s="33"/>
      <c r="B542" s="20"/>
    </row>
    <row r="543" spans="1:2" ht="12.75">
      <c r="A543" s="33"/>
      <c r="B543" s="20"/>
    </row>
    <row r="544" spans="1:2" ht="12.75">
      <c r="A544" s="33"/>
      <c r="B544" s="20"/>
    </row>
    <row r="545" spans="1:4" ht="12.75">
      <c r="A545" s="24"/>
      <c r="B545" s="20"/>
      <c r="C545" s="3"/>
      <c r="D545" s="16"/>
    </row>
    <row r="546" spans="1:4" ht="12.75">
      <c r="A546" s="24"/>
      <c r="B546" s="20"/>
      <c r="C546" s="3"/>
      <c r="D546" s="16"/>
    </row>
    <row r="547" spans="1:5" ht="12.75">
      <c r="A547" s="33"/>
      <c r="B547" s="33"/>
      <c r="C547" s="3"/>
      <c r="D547" s="14" t="s">
        <v>32</v>
      </c>
      <c r="E547" s="102" t="s">
        <v>264</v>
      </c>
    </row>
    <row r="548" spans="1:5" ht="12.75">
      <c r="A548" s="24"/>
      <c r="B548" s="33"/>
      <c r="C548" s="3"/>
      <c r="D548" s="3" t="s">
        <v>213</v>
      </c>
      <c r="E548" s="74" t="s">
        <v>683</v>
      </c>
    </row>
    <row r="549" spans="1:5" ht="12.75">
      <c r="A549" s="24"/>
      <c r="B549" s="33"/>
      <c r="C549" s="3"/>
      <c r="D549" s="3"/>
      <c r="E549" s="74" t="s">
        <v>172</v>
      </c>
    </row>
    <row r="550" spans="1:5" ht="12.75">
      <c r="A550" s="24"/>
      <c r="B550" s="33"/>
      <c r="C550" s="3"/>
      <c r="D550" s="3"/>
      <c r="E550" s="75" t="s">
        <v>684</v>
      </c>
    </row>
    <row r="551" spans="1:5" ht="12.75">
      <c r="A551" s="30" t="s">
        <v>33</v>
      </c>
      <c r="B551" s="31" t="s">
        <v>34</v>
      </c>
      <c r="C551" s="1"/>
      <c r="D551" s="1" t="s">
        <v>35</v>
      </c>
      <c r="E551" s="93" t="s">
        <v>523</v>
      </c>
    </row>
    <row r="552" spans="1:5" ht="12.75">
      <c r="A552" s="32" t="s">
        <v>204</v>
      </c>
      <c r="B552" s="32"/>
      <c r="C552" s="7"/>
      <c r="D552" s="5" t="s">
        <v>305</v>
      </c>
      <c r="E552" s="95">
        <f>+E553+E556+E560</f>
        <v>2699622.35</v>
      </c>
    </row>
    <row r="553" spans="1:5" ht="12.75">
      <c r="A553" s="29"/>
      <c r="B553" s="53" t="s">
        <v>205</v>
      </c>
      <c r="C553" s="54"/>
      <c r="D553" s="67" t="s">
        <v>39</v>
      </c>
      <c r="E553" s="97">
        <f>E554</f>
        <v>865496</v>
      </c>
    </row>
    <row r="554" spans="1:5" ht="12.75">
      <c r="A554" s="33"/>
      <c r="B554" s="33"/>
      <c r="C554" s="3">
        <v>3110</v>
      </c>
      <c r="D554" s="16" t="s">
        <v>60</v>
      </c>
      <c r="E554" s="92">
        <v>865496</v>
      </c>
    </row>
    <row r="555" spans="1:4" ht="12.75">
      <c r="A555" s="33"/>
      <c r="B555" s="33"/>
      <c r="C555" s="3"/>
      <c r="D555" s="16"/>
    </row>
    <row r="556" spans="1:5" ht="12.75">
      <c r="A556" s="33"/>
      <c r="B556" s="53" t="s">
        <v>205</v>
      </c>
      <c r="C556" s="54"/>
      <c r="D556" s="67" t="s">
        <v>557</v>
      </c>
      <c r="E556" s="97">
        <f>SUM(E557:E558)</f>
        <v>1127.62</v>
      </c>
    </row>
    <row r="557" spans="1:5" ht="12.75">
      <c r="A557" s="33"/>
      <c r="B557" s="33"/>
      <c r="C557" s="3">
        <v>3110</v>
      </c>
      <c r="D557" s="16" t="s">
        <v>60</v>
      </c>
      <c r="E557" s="92">
        <v>1105.51</v>
      </c>
    </row>
    <row r="558" spans="1:5" ht="12.75">
      <c r="A558" s="33"/>
      <c r="B558" s="33"/>
      <c r="C558" s="6">
        <v>4210</v>
      </c>
      <c r="D558" s="2" t="s">
        <v>49</v>
      </c>
      <c r="E558" s="92">
        <v>22.11</v>
      </c>
    </row>
    <row r="559" spans="1:2" ht="12.75">
      <c r="A559" s="33"/>
      <c r="B559" s="33"/>
    </row>
    <row r="560" spans="1:5" s="56" customFormat="1" ht="12.75">
      <c r="A560" s="53"/>
      <c r="B560" s="53" t="s">
        <v>246</v>
      </c>
      <c r="C560" s="57"/>
      <c r="D560" s="56" t="s">
        <v>584</v>
      </c>
      <c r="E560" s="97">
        <f>SUM(E561:E566)</f>
        <v>1832998.73</v>
      </c>
    </row>
    <row r="561" spans="1:5" ht="12.75">
      <c r="A561" s="33"/>
      <c r="B561" s="33"/>
      <c r="C561" s="3">
        <v>3110</v>
      </c>
      <c r="D561" s="16" t="s">
        <v>60</v>
      </c>
      <c r="E561" s="92">
        <v>1796339</v>
      </c>
    </row>
    <row r="562" spans="1:5" ht="12.75">
      <c r="A562" s="33"/>
      <c r="B562" s="33"/>
      <c r="C562" s="6">
        <v>4010</v>
      </c>
      <c r="D562" t="s">
        <v>44</v>
      </c>
      <c r="E562" s="92">
        <v>24634</v>
      </c>
    </row>
    <row r="563" spans="1:5" ht="12.75">
      <c r="A563" s="33"/>
      <c r="B563" s="33"/>
      <c r="C563" s="6">
        <v>4110</v>
      </c>
      <c r="D563" t="s">
        <v>46</v>
      </c>
      <c r="E563" s="92">
        <v>4402.73</v>
      </c>
    </row>
    <row r="564" spans="1:5" ht="12.75">
      <c r="A564" s="33"/>
      <c r="B564" s="33"/>
      <c r="C564" s="6">
        <v>4120</v>
      </c>
      <c r="D564" t="s">
        <v>496</v>
      </c>
      <c r="E564" s="92">
        <v>623</v>
      </c>
    </row>
    <row r="565" spans="1:5" ht="12.75">
      <c r="A565" s="33"/>
      <c r="B565" s="33"/>
      <c r="C565" s="6">
        <v>4210</v>
      </c>
      <c r="D565" s="2" t="s">
        <v>49</v>
      </c>
      <c r="E565" s="92">
        <v>6000</v>
      </c>
    </row>
    <row r="566" spans="1:5" ht="12.75">
      <c r="A566" s="33"/>
      <c r="B566" s="33"/>
      <c r="C566" s="3">
        <v>4300</v>
      </c>
      <c r="D566" s="15" t="s">
        <v>147</v>
      </c>
      <c r="E566" s="92">
        <v>1000</v>
      </c>
    </row>
    <row r="567" spans="1:4" ht="12.75">
      <c r="A567" s="33"/>
      <c r="B567" s="33"/>
      <c r="C567" s="3"/>
      <c r="D567" s="15"/>
    </row>
    <row r="568" spans="1:5" ht="12.75">
      <c r="A568" s="33"/>
      <c r="B568" s="53" t="s">
        <v>246</v>
      </c>
      <c r="C568" s="57"/>
      <c r="D568" s="56" t="s">
        <v>592</v>
      </c>
      <c r="E568" s="97">
        <f>SUM(E569:E570)</f>
        <v>0</v>
      </c>
    </row>
    <row r="569" spans="1:5" ht="12.75">
      <c r="A569" s="33"/>
      <c r="B569" s="33"/>
      <c r="C569" s="3">
        <v>3110</v>
      </c>
      <c r="D569" s="16" t="s">
        <v>60</v>
      </c>
      <c r="E569" s="92">
        <v>0</v>
      </c>
    </row>
    <row r="570" spans="1:5" ht="12.75">
      <c r="A570" s="33"/>
      <c r="B570" s="33"/>
      <c r="C570" s="6">
        <v>4010</v>
      </c>
      <c r="D570" t="s">
        <v>44</v>
      </c>
      <c r="E570" s="92">
        <v>0</v>
      </c>
    </row>
    <row r="571" spans="1:4" ht="12.75">
      <c r="A571" s="33"/>
      <c r="B571" s="33"/>
      <c r="C571" s="3"/>
      <c r="D571" s="15"/>
    </row>
    <row r="572" spans="1:5" s="56" customFormat="1" ht="12.75">
      <c r="A572" s="53" t="s">
        <v>459</v>
      </c>
      <c r="B572" s="53"/>
      <c r="C572" s="54"/>
      <c r="D572" s="55" t="s">
        <v>449</v>
      </c>
      <c r="E572" s="97">
        <f>E573+E583+E591</f>
        <v>6829672</v>
      </c>
    </row>
    <row r="573" spans="1:5" ht="12.75">
      <c r="A573" s="33"/>
      <c r="B573" s="53" t="s">
        <v>429</v>
      </c>
      <c r="C573" s="57"/>
      <c r="D573" s="56" t="s">
        <v>592</v>
      </c>
      <c r="E573" s="97">
        <f>SUM(E575:E580)</f>
        <v>1709272</v>
      </c>
    </row>
    <row r="574" spans="1:5" ht="12.75">
      <c r="A574" s="33"/>
      <c r="B574" s="33"/>
      <c r="C574" s="3">
        <v>3110</v>
      </c>
      <c r="D574" s="16" t="s">
        <v>60</v>
      </c>
      <c r="E574" s="92">
        <v>0</v>
      </c>
    </row>
    <row r="575" spans="1:5" ht="12.75">
      <c r="A575" s="33"/>
      <c r="B575" s="33"/>
      <c r="C575" s="3">
        <v>3290</v>
      </c>
      <c r="D575" s="115" t="s">
        <v>647</v>
      </c>
      <c r="E575" s="92">
        <v>1703943</v>
      </c>
    </row>
    <row r="576" spans="1:4" ht="12.75">
      <c r="A576" s="33"/>
      <c r="B576" s="33"/>
      <c r="C576" s="3"/>
      <c r="D576" s="115" t="s">
        <v>646</v>
      </c>
    </row>
    <row r="577" spans="1:5" ht="12.75">
      <c r="A577" s="33"/>
      <c r="B577" s="33"/>
      <c r="C577" s="6">
        <v>4010</v>
      </c>
      <c r="D577" t="s">
        <v>44</v>
      </c>
      <c r="E577" s="92">
        <v>0</v>
      </c>
    </row>
    <row r="578" spans="1:5" ht="12.75">
      <c r="A578" s="33"/>
      <c r="B578" s="33"/>
      <c r="C578" s="6">
        <v>4740</v>
      </c>
      <c r="D578" s="115" t="s">
        <v>650</v>
      </c>
      <c r="E578" s="92">
        <v>4763</v>
      </c>
    </row>
    <row r="579" spans="1:4" ht="12.75">
      <c r="A579" s="33"/>
      <c r="B579" s="33"/>
      <c r="D579" s="115" t="s">
        <v>649</v>
      </c>
    </row>
    <row r="580" spans="1:5" ht="12.75">
      <c r="A580" s="33"/>
      <c r="B580" s="33"/>
      <c r="C580" s="6">
        <v>4850</v>
      </c>
      <c r="D580" s="115" t="s">
        <v>654</v>
      </c>
      <c r="E580" s="92">
        <v>566</v>
      </c>
    </row>
    <row r="581" spans="1:4" ht="12.75">
      <c r="A581" s="33"/>
      <c r="B581" s="33"/>
      <c r="D581" s="115" t="s">
        <v>649</v>
      </c>
    </row>
    <row r="582" spans="1:4" ht="12.75">
      <c r="A582" s="33"/>
      <c r="B582" s="33"/>
      <c r="D582" s="115"/>
    </row>
    <row r="583" spans="1:5" ht="12.75">
      <c r="A583" s="33"/>
      <c r="B583" s="53" t="s">
        <v>429</v>
      </c>
      <c r="C583" s="57"/>
      <c r="D583" s="56" t="s">
        <v>668</v>
      </c>
      <c r="E583" s="97">
        <f>SUM(E584:E589)</f>
        <v>3672000</v>
      </c>
    </row>
    <row r="584" spans="1:5" ht="12.75">
      <c r="A584" s="33"/>
      <c r="B584" s="33"/>
      <c r="C584" s="3">
        <v>3110</v>
      </c>
      <c r="D584" s="16" t="s">
        <v>60</v>
      </c>
      <c r="E584" s="92">
        <v>3600000</v>
      </c>
    </row>
    <row r="585" spans="1:5" ht="12.75">
      <c r="A585" s="33"/>
      <c r="B585" s="33"/>
      <c r="C585" s="6">
        <v>4010</v>
      </c>
      <c r="D585" t="s">
        <v>44</v>
      </c>
      <c r="E585" s="92">
        <v>49500</v>
      </c>
    </row>
    <row r="586" spans="1:5" ht="12.75">
      <c r="A586" s="33"/>
      <c r="B586" s="33"/>
      <c r="C586" s="6">
        <v>4110</v>
      </c>
      <c r="D586" t="s">
        <v>46</v>
      </c>
      <c r="E586" s="92">
        <v>10350</v>
      </c>
    </row>
    <row r="587" spans="1:5" ht="12.75">
      <c r="A587" s="33"/>
      <c r="B587" s="33"/>
      <c r="C587" s="6">
        <v>4120</v>
      </c>
      <c r="D587" t="s">
        <v>496</v>
      </c>
      <c r="E587" s="92">
        <v>1450</v>
      </c>
    </row>
    <row r="588" spans="1:5" ht="12.75">
      <c r="A588" s="33"/>
      <c r="B588" s="33"/>
      <c r="C588" s="6">
        <v>4210</v>
      </c>
      <c r="D588" s="2" t="s">
        <v>49</v>
      </c>
      <c r="E588" s="92">
        <v>10200</v>
      </c>
    </row>
    <row r="589" spans="1:5" ht="12.75">
      <c r="A589" s="33"/>
      <c r="B589" s="33"/>
      <c r="C589" s="3">
        <v>4300</v>
      </c>
      <c r="D589" s="15" t="s">
        <v>147</v>
      </c>
      <c r="E589" s="92">
        <v>500</v>
      </c>
    </row>
    <row r="590" spans="1:4" ht="12.75">
      <c r="A590" s="33"/>
      <c r="B590" s="33"/>
      <c r="C590" s="3"/>
      <c r="D590" s="15"/>
    </row>
    <row r="591" spans="1:5" ht="12.75">
      <c r="A591" s="33"/>
      <c r="B591" s="53" t="s">
        <v>429</v>
      </c>
      <c r="C591" s="57"/>
      <c r="D591" s="56" t="s">
        <v>679</v>
      </c>
      <c r="E591" s="97">
        <f>SUM(E592:E598)</f>
        <v>1448400</v>
      </c>
    </row>
    <row r="592" spans="1:5" ht="12.75">
      <c r="A592" s="33"/>
      <c r="B592" s="33"/>
      <c r="C592" s="3">
        <v>3110</v>
      </c>
      <c r="D592" s="16" t="s">
        <v>60</v>
      </c>
      <c r="E592" s="92">
        <v>999600</v>
      </c>
    </row>
    <row r="593" spans="1:5" ht="12.75">
      <c r="A593" s="33"/>
      <c r="B593" s="33"/>
      <c r="C593" s="6">
        <v>4010</v>
      </c>
      <c r="D593" t="s">
        <v>44</v>
      </c>
      <c r="E593" s="92">
        <v>20000</v>
      </c>
    </row>
    <row r="594" spans="1:5" ht="12.75">
      <c r="A594" s="33"/>
      <c r="B594" s="33"/>
      <c r="C594" s="6">
        <v>4110</v>
      </c>
      <c r="D594" t="s">
        <v>46</v>
      </c>
      <c r="E594" s="92">
        <v>3438</v>
      </c>
    </row>
    <row r="595" spans="1:5" ht="12.75">
      <c r="A595" s="33"/>
      <c r="B595" s="33"/>
      <c r="C595" s="6">
        <v>4120</v>
      </c>
      <c r="D595" t="s">
        <v>496</v>
      </c>
      <c r="E595" s="92">
        <v>490</v>
      </c>
    </row>
    <row r="596" spans="1:5" ht="12.75">
      <c r="A596" s="33"/>
      <c r="B596" s="33"/>
      <c r="C596" s="6">
        <v>4210</v>
      </c>
      <c r="D596" s="2" t="s">
        <v>49</v>
      </c>
      <c r="E596" s="92">
        <v>4540</v>
      </c>
    </row>
    <row r="597" spans="1:5" ht="12.75">
      <c r="A597" s="33"/>
      <c r="B597" s="33"/>
      <c r="C597" s="3">
        <v>4300</v>
      </c>
      <c r="D597" s="15" t="s">
        <v>147</v>
      </c>
      <c r="E597" s="92">
        <v>500</v>
      </c>
    </row>
    <row r="598" spans="1:5" ht="12.75">
      <c r="A598" s="33"/>
      <c r="B598" s="33"/>
      <c r="C598" s="3">
        <v>4430</v>
      </c>
      <c r="D598" s="47" t="s">
        <v>212</v>
      </c>
      <c r="E598" s="92">
        <v>419832</v>
      </c>
    </row>
    <row r="599" spans="1:4" ht="12.75">
      <c r="A599" s="33"/>
      <c r="B599" s="33"/>
      <c r="C599" s="3"/>
      <c r="D599" s="15"/>
    </row>
    <row r="600" spans="1:5" s="56" customFormat="1" ht="12.75">
      <c r="A600" s="53" t="s">
        <v>427</v>
      </c>
      <c r="B600" s="53"/>
      <c r="C600" s="57"/>
      <c r="D600" s="56" t="s">
        <v>428</v>
      </c>
      <c r="E600" s="97">
        <f>E601+E618+E672</f>
        <v>19640733</v>
      </c>
    </row>
    <row r="601" spans="1:5" s="56" customFormat="1" ht="12.75">
      <c r="A601" s="53"/>
      <c r="B601" s="53" t="s">
        <v>434</v>
      </c>
      <c r="C601" s="57"/>
      <c r="D601" s="56" t="s">
        <v>420</v>
      </c>
      <c r="E601" s="97">
        <f>E602+E608</f>
        <v>10137159</v>
      </c>
    </row>
    <row r="602" spans="1:5" s="56" customFormat="1" ht="12.75">
      <c r="A602" s="53"/>
      <c r="B602" s="53"/>
      <c r="C602" s="57"/>
      <c r="D602" s="65" t="s">
        <v>307</v>
      </c>
      <c r="E602" s="97">
        <f>SUM(E603:E607)</f>
        <v>10102159</v>
      </c>
    </row>
    <row r="603" spans="1:5" ht="12.75">
      <c r="A603" s="33"/>
      <c r="B603" s="33"/>
      <c r="C603" s="3">
        <v>3110</v>
      </c>
      <c r="D603" s="16" t="s">
        <v>60</v>
      </c>
      <c r="E603" s="92">
        <v>10068823</v>
      </c>
    </row>
    <row r="604" spans="1:5" ht="12.75">
      <c r="A604" s="33"/>
      <c r="B604" s="33"/>
      <c r="C604" s="6">
        <v>4010</v>
      </c>
      <c r="D604" t="s">
        <v>44</v>
      </c>
      <c r="E604" s="92">
        <v>25220</v>
      </c>
    </row>
    <row r="605" spans="1:5" ht="12.75">
      <c r="A605" s="33"/>
      <c r="B605" s="33"/>
      <c r="C605" s="6">
        <v>4110</v>
      </c>
      <c r="D605" t="s">
        <v>46</v>
      </c>
      <c r="E605" s="92">
        <v>4649</v>
      </c>
    </row>
    <row r="606" spans="1:5" ht="12.75">
      <c r="A606" s="33"/>
      <c r="B606" s="33"/>
      <c r="C606" s="6">
        <v>4120</v>
      </c>
      <c r="D606" t="s">
        <v>496</v>
      </c>
      <c r="E606" s="92">
        <v>667</v>
      </c>
    </row>
    <row r="607" spans="1:5" ht="12.75">
      <c r="A607" s="33"/>
      <c r="B607" s="33"/>
      <c r="C607" s="3">
        <v>4300</v>
      </c>
      <c r="D607" s="15" t="s">
        <v>147</v>
      </c>
      <c r="E607" s="92">
        <v>2800</v>
      </c>
    </row>
    <row r="608" spans="1:5" ht="12.75">
      <c r="A608" s="33"/>
      <c r="B608" s="33"/>
      <c r="C608" s="3"/>
      <c r="D608" s="65" t="s">
        <v>309</v>
      </c>
      <c r="E608" s="97">
        <f>SUM(E609:E614)</f>
        <v>35000</v>
      </c>
    </row>
    <row r="609" spans="1:5" ht="12.75">
      <c r="A609" s="33"/>
      <c r="B609" s="33"/>
      <c r="C609" s="3">
        <v>2910</v>
      </c>
      <c r="D609" s="16" t="s">
        <v>322</v>
      </c>
      <c r="E609" s="92">
        <v>29900</v>
      </c>
    </row>
    <row r="610" spans="1:4" ht="12.75">
      <c r="A610" s="33"/>
      <c r="B610" s="33"/>
      <c r="C610" s="3"/>
      <c r="D610" s="16" t="s">
        <v>323</v>
      </c>
    </row>
    <row r="611" spans="1:4" ht="12.75">
      <c r="A611" s="33"/>
      <c r="B611" s="33"/>
      <c r="C611" s="3"/>
      <c r="D611" s="16" t="s">
        <v>324</v>
      </c>
    </row>
    <row r="612" spans="1:4" ht="12.75">
      <c r="A612" s="33"/>
      <c r="B612" s="33"/>
      <c r="C612" s="3"/>
      <c r="D612" s="16" t="s">
        <v>336</v>
      </c>
    </row>
    <row r="613" spans="1:5" ht="12.75">
      <c r="A613" s="33"/>
      <c r="B613" s="33"/>
      <c r="C613" s="6">
        <v>4560</v>
      </c>
      <c r="D613" s="66" t="s">
        <v>326</v>
      </c>
      <c r="E613" s="92">
        <v>5100</v>
      </c>
    </row>
    <row r="614" spans="1:4" ht="12.75">
      <c r="A614" s="33"/>
      <c r="B614" s="33"/>
      <c r="D614" s="66" t="s">
        <v>323</v>
      </c>
    </row>
    <row r="615" spans="1:4" ht="12.75">
      <c r="A615" s="33"/>
      <c r="B615" s="33"/>
      <c r="D615" s="16" t="s">
        <v>324</v>
      </c>
    </row>
    <row r="616" spans="1:4" ht="12.75">
      <c r="A616" s="33"/>
      <c r="B616" s="33"/>
      <c r="D616" s="16" t="s">
        <v>336</v>
      </c>
    </row>
    <row r="617" spans="1:2" ht="13.5" customHeight="1">
      <c r="A617" s="33"/>
      <c r="B617" s="33"/>
    </row>
    <row r="618" spans="1:5" ht="13.5" customHeight="1">
      <c r="A618" s="33"/>
      <c r="B618" s="53" t="s">
        <v>435</v>
      </c>
      <c r="C618" s="54"/>
      <c r="D618" s="65" t="s">
        <v>281</v>
      </c>
      <c r="E618" s="97">
        <f>E621+E636+E649+E659</f>
        <v>9336390</v>
      </c>
    </row>
    <row r="619" spans="1:4" ht="13.5" customHeight="1">
      <c r="A619" s="33"/>
      <c r="B619" s="53"/>
      <c r="C619" s="54"/>
      <c r="D619" s="65" t="s">
        <v>282</v>
      </c>
    </row>
    <row r="620" spans="1:4" ht="13.5" customHeight="1">
      <c r="A620" s="33"/>
      <c r="B620" s="53"/>
      <c r="C620" s="54"/>
      <c r="D620" s="65" t="s">
        <v>310</v>
      </c>
    </row>
    <row r="621" spans="1:5" ht="13.5" customHeight="1">
      <c r="A621" s="33"/>
      <c r="B621" s="53"/>
      <c r="C621" s="54"/>
      <c r="D621" s="65" t="s">
        <v>307</v>
      </c>
      <c r="E621" s="97">
        <f>SUM(E622:E635)</f>
        <v>9020240</v>
      </c>
    </row>
    <row r="622" spans="1:5" ht="13.5" customHeight="1">
      <c r="A622" s="33"/>
      <c r="B622" s="53"/>
      <c r="C622" s="6">
        <v>3020</v>
      </c>
      <c r="D622" t="s">
        <v>433</v>
      </c>
      <c r="E622" s="105">
        <v>2500</v>
      </c>
    </row>
    <row r="623" spans="1:5" ht="13.5" customHeight="1">
      <c r="A623" s="33"/>
      <c r="B623" s="33"/>
      <c r="C623" s="3">
        <v>3110</v>
      </c>
      <c r="D623" s="16" t="s">
        <v>60</v>
      </c>
      <c r="E623" s="105">
        <v>8099633</v>
      </c>
    </row>
    <row r="624" spans="1:5" ht="13.5" customHeight="1">
      <c r="A624" s="33"/>
      <c r="B624" s="33"/>
      <c r="C624" s="6">
        <v>4010</v>
      </c>
      <c r="D624" t="s">
        <v>44</v>
      </c>
      <c r="E624" s="105">
        <v>177712</v>
      </c>
    </row>
    <row r="625" spans="1:5" ht="13.5" customHeight="1">
      <c r="A625" s="33"/>
      <c r="B625" s="33"/>
      <c r="C625" s="6">
        <v>4040</v>
      </c>
      <c r="D625" t="s">
        <v>45</v>
      </c>
      <c r="E625" s="105">
        <v>10916</v>
      </c>
    </row>
    <row r="626" spans="1:5" ht="13.5" customHeight="1">
      <c r="A626" s="33"/>
      <c r="B626" s="33"/>
      <c r="C626" s="6">
        <v>4110</v>
      </c>
      <c r="D626" t="s">
        <v>46</v>
      </c>
      <c r="E626" s="105">
        <v>683844</v>
      </c>
    </row>
    <row r="627" spans="1:5" ht="13.5" customHeight="1">
      <c r="A627" s="33"/>
      <c r="B627" s="33"/>
      <c r="C627" s="6">
        <v>4120</v>
      </c>
      <c r="D627" t="s">
        <v>496</v>
      </c>
      <c r="E627" s="105">
        <v>4814</v>
      </c>
    </row>
    <row r="628" spans="1:5" ht="13.5" customHeight="1">
      <c r="A628" s="33"/>
      <c r="B628" s="33"/>
      <c r="C628" s="6">
        <v>4170</v>
      </c>
      <c r="D628" t="s">
        <v>229</v>
      </c>
      <c r="E628" s="105">
        <v>2000</v>
      </c>
    </row>
    <row r="629" spans="1:5" ht="13.5" customHeight="1">
      <c r="A629" s="33"/>
      <c r="B629" s="33"/>
      <c r="C629" s="6">
        <v>4210</v>
      </c>
      <c r="D629" s="2" t="s">
        <v>49</v>
      </c>
      <c r="E629" s="105">
        <v>12500</v>
      </c>
    </row>
    <row r="630" spans="1:5" ht="13.5" customHeight="1">
      <c r="A630" s="33"/>
      <c r="B630" s="33"/>
      <c r="C630" s="6">
        <v>4260</v>
      </c>
      <c r="D630" s="2" t="s">
        <v>50</v>
      </c>
      <c r="E630" s="105">
        <v>12000</v>
      </c>
    </row>
    <row r="631" spans="1:5" ht="13.5" customHeight="1">
      <c r="A631" s="33"/>
      <c r="B631" s="33"/>
      <c r="C631" s="3">
        <v>4270</v>
      </c>
      <c r="D631" s="15" t="s">
        <v>276</v>
      </c>
      <c r="E631" s="105">
        <v>2000</v>
      </c>
    </row>
    <row r="632" spans="1:5" ht="13.5" customHeight="1">
      <c r="A632" s="33"/>
      <c r="B632" s="33"/>
      <c r="C632" s="3">
        <v>4300</v>
      </c>
      <c r="D632" s="15" t="s">
        <v>147</v>
      </c>
      <c r="E632" s="105">
        <v>6000</v>
      </c>
    </row>
    <row r="633" spans="1:5" ht="13.5" customHeight="1">
      <c r="A633" s="33"/>
      <c r="B633" s="33"/>
      <c r="C633" s="6">
        <v>4440</v>
      </c>
      <c r="D633" t="s">
        <v>78</v>
      </c>
      <c r="E633" s="105">
        <v>5821</v>
      </c>
    </row>
    <row r="634" spans="1:5" ht="13.5" customHeight="1">
      <c r="A634" s="33"/>
      <c r="B634" s="33"/>
      <c r="C634" s="6">
        <v>4700</v>
      </c>
      <c r="D634" t="s">
        <v>252</v>
      </c>
      <c r="E634" s="105">
        <v>500</v>
      </c>
    </row>
    <row r="635" spans="1:5" ht="13.5" customHeight="1">
      <c r="A635" s="33"/>
      <c r="B635" s="33"/>
      <c r="D635" t="s">
        <v>263</v>
      </c>
      <c r="E635" s="105"/>
    </row>
    <row r="636" spans="1:5" ht="13.5" customHeight="1">
      <c r="A636" s="33"/>
      <c r="B636" s="33"/>
      <c r="C636" s="3"/>
      <c r="D636" s="65" t="s">
        <v>308</v>
      </c>
      <c r="E636" s="97">
        <f>SUM(E637:E648)</f>
        <v>100000</v>
      </c>
    </row>
    <row r="637" spans="1:5" ht="13.5" customHeight="1">
      <c r="A637" s="33"/>
      <c r="B637" s="33"/>
      <c r="C637" s="6">
        <v>3020</v>
      </c>
      <c r="D637" t="s">
        <v>433</v>
      </c>
      <c r="E637" s="105">
        <v>500</v>
      </c>
    </row>
    <row r="638" spans="1:5" ht="13.5" customHeight="1">
      <c r="A638" s="33"/>
      <c r="B638" s="33"/>
      <c r="C638" s="6">
        <v>4010</v>
      </c>
      <c r="D638" t="s">
        <v>44</v>
      </c>
      <c r="E638" s="105">
        <v>58155</v>
      </c>
    </row>
    <row r="639" spans="1:5" ht="13.5" customHeight="1">
      <c r="A639" s="33"/>
      <c r="B639" s="33"/>
      <c r="C639" s="6">
        <v>4040</v>
      </c>
      <c r="D639" t="s">
        <v>45</v>
      </c>
      <c r="E639" s="105">
        <v>3482</v>
      </c>
    </row>
    <row r="640" spans="1:5" ht="13.5" customHeight="1">
      <c r="A640" s="33"/>
      <c r="B640" s="33"/>
      <c r="C640" s="6">
        <v>4110</v>
      </c>
      <c r="D640" t="s">
        <v>46</v>
      </c>
      <c r="E640" s="105">
        <v>10000</v>
      </c>
    </row>
    <row r="641" spans="1:5" ht="12.75">
      <c r="A641" s="33"/>
      <c r="B641" s="33"/>
      <c r="C641" s="6">
        <v>4120</v>
      </c>
      <c r="D641" t="s">
        <v>496</v>
      </c>
      <c r="E641" s="105">
        <v>1200</v>
      </c>
    </row>
    <row r="642" spans="1:5" ht="12.75">
      <c r="A642" s="33"/>
      <c r="B642" s="33"/>
      <c r="C642" s="6">
        <v>4210</v>
      </c>
      <c r="D642" s="2" t="s">
        <v>49</v>
      </c>
      <c r="E642" s="105">
        <v>5000</v>
      </c>
    </row>
    <row r="643" spans="1:5" ht="12.75">
      <c r="A643" s="33"/>
      <c r="B643" s="33"/>
      <c r="C643" s="6">
        <v>4260</v>
      </c>
      <c r="D643" s="2" t="s">
        <v>50</v>
      </c>
      <c r="E643" s="105">
        <v>5000</v>
      </c>
    </row>
    <row r="644" spans="1:5" ht="12.75">
      <c r="A644" s="33"/>
      <c r="B644" s="33"/>
      <c r="C644" s="3">
        <v>4270</v>
      </c>
      <c r="D644" s="15" t="s">
        <v>276</v>
      </c>
      <c r="E644" s="105">
        <v>500</v>
      </c>
    </row>
    <row r="645" spans="1:5" ht="12.75">
      <c r="A645" s="33"/>
      <c r="B645" s="33"/>
      <c r="C645" s="3">
        <v>4300</v>
      </c>
      <c r="D645" s="15" t="s">
        <v>147</v>
      </c>
      <c r="E645" s="105">
        <v>14000</v>
      </c>
    </row>
    <row r="646" spans="1:5" ht="12.75">
      <c r="A646" s="33"/>
      <c r="B646" s="33"/>
      <c r="C646" s="6">
        <v>4440</v>
      </c>
      <c r="D646" t="s">
        <v>78</v>
      </c>
      <c r="E646" s="105">
        <v>1663</v>
      </c>
    </row>
    <row r="647" spans="1:5" ht="12.75">
      <c r="A647" s="33"/>
      <c r="B647" s="33"/>
      <c r="C647" s="6">
        <v>4700</v>
      </c>
      <c r="D647" t="s">
        <v>252</v>
      </c>
      <c r="E647" s="105">
        <v>500</v>
      </c>
    </row>
    <row r="648" spans="1:4" ht="12.75">
      <c r="A648" s="33"/>
      <c r="B648" s="33"/>
      <c r="D648" t="s">
        <v>263</v>
      </c>
    </row>
    <row r="649" spans="1:5" ht="12.75">
      <c r="A649" s="33"/>
      <c r="B649" s="33"/>
      <c r="C649" s="3"/>
      <c r="D649" s="65" t="s">
        <v>309</v>
      </c>
      <c r="E649" s="97">
        <f>SUM(E650:E654)</f>
        <v>63000</v>
      </c>
    </row>
    <row r="650" spans="1:5" ht="12.75">
      <c r="A650" s="33"/>
      <c r="B650" s="33"/>
      <c r="C650" s="3">
        <v>2910</v>
      </c>
      <c r="D650" s="16" t="s">
        <v>322</v>
      </c>
      <c r="E650" s="92">
        <v>48000</v>
      </c>
    </row>
    <row r="651" spans="1:4" ht="12.75">
      <c r="A651" s="33"/>
      <c r="B651" s="33"/>
      <c r="C651" s="3"/>
      <c r="D651" s="16" t="s">
        <v>323</v>
      </c>
    </row>
    <row r="652" spans="1:4" ht="12.75">
      <c r="A652" s="33"/>
      <c r="B652" s="33"/>
      <c r="C652" s="3"/>
      <c r="D652" s="16" t="s">
        <v>324</v>
      </c>
    </row>
    <row r="653" spans="1:4" ht="12.75">
      <c r="A653" s="33"/>
      <c r="B653" s="33"/>
      <c r="C653" s="3"/>
      <c r="D653" s="16" t="s">
        <v>336</v>
      </c>
    </row>
    <row r="654" spans="1:5" ht="12.75">
      <c r="A654" s="33"/>
      <c r="B654" s="33"/>
      <c r="C654" s="6">
        <v>4560</v>
      </c>
      <c r="D654" s="66" t="s">
        <v>326</v>
      </c>
      <c r="E654" s="92">
        <v>15000</v>
      </c>
    </row>
    <row r="655" spans="1:4" ht="12.75">
      <c r="A655" s="33"/>
      <c r="B655" s="33"/>
      <c r="D655" s="66" t="s">
        <v>323</v>
      </c>
    </row>
    <row r="656" spans="1:4" ht="12.75">
      <c r="A656" s="33"/>
      <c r="B656" s="33"/>
      <c r="D656" s="16" t="s">
        <v>324</v>
      </c>
    </row>
    <row r="657" spans="1:4" ht="12.75">
      <c r="A657" s="33"/>
      <c r="B657" s="33"/>
      <c r="D657" s="16" t="s">
        <v>336</v>
      </c>
    </row>
    <row r="658" spans="1:4" ht="12.75">
      <c r="A658" s="33"/>
      <c r="B658" s="33"/>
      <c r="D658" s="16"/>
    </row>
    <row r="659" spans="1:5" ht="12.75">
      <c r="A659" s="33"/>
      <c r="B659" s="33"/>
      <c r="C659" s="54"/>
      <c r="D659" s="65" t="s">
        <v>596</v>
      </c>
      <c r="E659" s="97">
        <f>SUM(E661:E670)</f>
        <v>153150</v>
      </c>
    </row>
    <row r="660" spans="1:4" ht="12.75">
      <c r="A660" s="33"/>
      <c r="B660" s="33"/>
      <c r="D660" s="65" t="s">
        <v>597</v>
      </c>
    </row>
    <row r="661" spans="1:5" ht="12.75">
      <c r="A661" s="33"/>
      <c r="B661" s="33"/>
      <c r="C661" s="3">
        <v>3110</v>
      </c>
      <c r="D661" s="16" t="s">
        <v>60</v>
      </c>
      <c r="E661" s="92">
        <v>0</v>
      </c>
    </row>
    <row r="662" spans="1:5" ht="12.75">
      <c r="A662" s="33"/>
      <c r="B662" s="33"/>
      <c r="C662" s="3">
        <v>3290</v>
      </c>
      <c r="D662" s="115" t="s">
        <v>647</v>
      </c>
      <c r="E662" s="92">
        <v>148557</v>
      </c>
    </row>
    <row r="663" spans="1:4" ht="12.75">
      <c r="A663" s="33"/>
      <c r="B663" s="33"/>
      <c r="C663" s="3"/>
      <c r="D663" s="115" t="s">
        <v>646</v>
      </c>
    </row>
    <row r="664" spans="1:5" ht="12.75">
      <c r="A664" s="33"/>
      <c r="B664" s="33"/>
      <c r="C664" s="6">
        <v>4010</v>
      </c>
      <c r="D664" t="s">
        <v>44</v>
      </c>
      <c r="E664" s="92">
        <v>0</v>
      </c>
    </row>
    <row r="665" spans="1:5" ht="12.75">
      <c r="A665" s="33"/>
      <c r="B665" s="33"/>
      <c r="C665" s="6">
        <v>4110</v>
      </c>
      <c r="D665" t="s">
        <v>46</v>
      </c>
      <c r="E665" s="92">
        <v>0</v>
      </c>
    </row>
    <row r="666" spans="1:5" ht="12.75">
      <c r="A666" s="33"/>
      <c r="B666" s="33"/>
      <c r="C666" s="6">
        <v>4120</v>
      </c>
      <c r="D666" t="s">
        <v>496</v>
      </c>
      <c r="E666" s="92">
        <v>0</v>
      </c>
    </row>
    <row r="667" spans="1:5" ht="12.75">
      <c r="A667" s="33"/>
      <c r="B667" s="33"/>
      <c r="C667" s="6">
        <v>4740</v>
      </c>
      <c r="D667" s="115" t="s">
        <v>650</v>
      </c>
      <c r="E667" s="92">
        <v>3840</v>
      </c>
    </row>
    <row r="668" spans="1:4" ht="12.75">
      <c r="A668" s="33"/>
      <c r="B668" s="33"/>
      <c r="D668" s="115" t="s">
        <v>649</v>
      </c>
    </row>
    <row r="669" spans="1:5" ht="12.75">
      <c r="A669" s="33"/>
      <c r="B669" s="33"/>
      <c r="C669" s="6">
        <v>4850</v>
      </c>
      <c r="D669" s="115" t="s">
        <v>654</v>
      </c>
      <c r="E669" s="92">
        <v>753</v>
      </c>
    </row>
    <row r="670" spans="1:4" ht="12.75">
      <c r="A670" s="33"/>
      <c r="B670" s="33"/>
      <c r="D670" s="115" t="s">
        <v>649</v>
      </c>
    </row>
    <row r="671" spans="1:4" ht="12.75">
      <c r="A671" s="33"/>
      <c r="B671" s="33"/>
      <c r="D671" s="16"/>
    </row>
    <row r="672" spans="1:5" ht="12.75">
      <c r="A672" s="33"/>
      <c r="B672" s="57">
        <v>85513</v>
      </c>
      <c r="C672" s="57"/>
      <c r="D672" s="56" t="s">
        <v>139</v>
      </c>
      <c r="E672" s="97">
        <f>E678</f>
        <v>167184</v>
      </c>
    </row>
    <row r="673" spans="1:4" ht="12.75">
      <c r="A673" s="33"/>
      <c r="B673" s="57"/>
      <c r="C673" s="57"/>
      <c r="D673" s="56" t="s">
        <v>467</v>
      </c>
    </row>
    <row r="674" spans="1:4" ht="12.75">
      <c r="A674" s="33"/>
      <c r="B674" s="57"/>
      <c r="C674" s="57"/>
      <c r="D674" s="56" t="s">
        <v>468</v>
      </c>
    </row>
    <row r="675" spans="1:4" ht="12.75">
      <c r="A675" s="33"/>
      <c r="B675" s="57"/>
      <c r="C675" s="57"/>
      <c r="D675" s="56" t="s">
        <v>469</v>
      </c>
    </row>
    <row r="676" spans="1:4" ht="12.75">
      <c r="A676" s="33"/>
      <c r="B676" s="57"/>
      <c r="C676" s="57"/>
      <c r="D676" s="56" t="s">
        <v>470</v>
      </c>
    </row>
    <row r="677" spans="1:4" ht="12.75">
      <c r="A677" s="33"/>
      <c r="B677" s="57"/>
      <c r="C677" s="57"/>
      <c r="D677" s="56" t="s">
        <v>471</v>
      </c>
    </row>
    <row r="678" spans="1:5" ht="12.75">
      <c r="A678" s="33"/>
      <c r="B678" s="6"/>
      <c r="C678" s="6">
        <v>4130</v>
      </c>
      <c r="D678" t="s">
        <v>137</v>
      </c>
      <c r="E678" s="92">
        <v>167184</v>
      </c>
    </row>
    <row r="679" spans="1:4" ht="12.75">
      <c r="A679" s="33"/>
      <c r="B679" s="33"/>
      <c r="C679" s="3"/>
      <c r="D679" s="16"/>
    </row>
    <row r="680" spans="1:5" ht="12.75">
      <c r="A680" s="7">
        <v>854</v>
      </c>
      <c r="B680" s="7"/>
      <c r="C680" s="7"/>
      <c r="D680" s="5" t="s">
        <v>56</v>
      </c>
      <c r="E680" s="97">
        <f>E681</f>
        <v>31600</v>
      </c>
    </row>
    <row r="681" spans="1:5" ht="12.75">
      <c r="A681" s="33"/>
      <c r="B681" s="33" t="s">
        <v>242</v>
      </c>
      <c r="C681" s="3"/>
      <c r="D681" s="16" t="s">
        <v>432</v>
      </c>
      <c r="E681" s="92">
        <f>E682</f>
        <v>31600</v>
      </c>
    </row>
    <row r="682" spans="1:5" ht="12.75">
      <c r="A682" s="33"/>
      <c r="B682" s="7"/>
      <c r="C682" s="6">
        <v>3240</v>
      </c>
      <c r="D682" t="s">
        <v>228</v>
      </c>
      <c r="E682" s="92">
        <v>31600</v>
      </c>
    </row>
    <row r="683" spans="1:5" ht="12.75">
      <c r="A683" s="33"/>
      <c r="B683" s="7"/>
      <c r="E683"/>
    </row>
    <row r="684" spans="1:5" ht="12.75">
      <c r="A684" s="7">
        <v>854</v>
      </c>
      <c r="B684" s="7"/>
      <c r="C684" s="7"/>
      <c r="D684" s="5" t="s">
        <v>659</v>
      </c>
      <c r="E684" s="88">
        <f>E685</f>
        <v>2000</v>
      </c>
    </row>
    <row r="685" spans="1:5" ht="12.75">
      <c r="A685" s="33"/>
      <c r="B685" s="33" t="s">
        <v>242</v>
      </c>
      <c r="C685" s="3"/>
      <c r="D685" s="16" t="s">
        <v>432</v>
      </c>
      <c r="E685" s="74">
        <f>E686</f>
        <v>2000</v>
      </c>
    </row>
    <row r="686" spans="1:5" ht="12.75">
      <c r="A686" s="33"/>
      <c r="B686" s="33"/>
      <c r="C686" s="3">
        <v>3290</v>
      </c>
      <c r="D686" s="115" t="s">
        <v>647</v>
      </c>
      <c r="E686" s="74">
        <v>2000</v>
      </c>
    </row>
    <row r="687" spans="1:4" ht="12.75">
      <c r="A687" s="33"/>
      <c r="B687" s="33"/>
      <c r="C687" s="3"/>
      <c r="D687" s="115" t="s">
        <v>646</v>
      </c>
    </row>
    <row r="688" spans="1:4" ht="12.75">
      <c r="A688" s="33"/>
      <c r="B688" s="33"/>
      <c r="C688" s="3"/>
      <c r="D688" s="115"/>
    </row>
    <row r="689" spans="1:4" ht="12.75">
      <c r="A689" s="33"/>
      <c r="B689" s="33"/>
      <c r="C689" s="3"/>
      <c r="D689" s="115"/>
    </row>
    <row r="690" spans="1:4" ht="12.75">
      <c r="A690" s="33"/>
      <c r="B690" s="33"/>
      <c r="C690" s="3"/>
      <c r="D690" s="115"/>
    </row>
    <row r="691" spans="1:4" ht="12.75">
      <c r="A691" s="33"/>
      <c r="B691" s="33"/>
      <c r="C691" s="3"/>
      <c r="D691" s="115"/>
    </row>
    <row r="692" spans="1:4" ht="12.75">
      <c r="A692" s="33"/>
      <c r="B692" s="33"/>
      <c r="C692" s="3"/>
      <c r="D692" s="16"/>
    </row>
    <row r="693" spans="1:4" ht="12.75">
      <c r="A693" s="33"/>
      <c r="B693" s="33"/>
      <c r="C693" s="3"/>
      <c r="D693" s="16"/>
    </row>
    <row r="694" spans="4:5" ht="12.75">
      <c r="D694" s="7" t="s">
        <v>32</v>
      </c>
      <c r="E694" s="92" t="s">
        <v>264</v>
      </c>
    </row>
    <row r="695" spans="4:5" ht="12.75">
      <c r="D695" s="7"/>
      <c r="E695" s="74" t="s">
        <v>683</v>
      </c>
    </row>
    <row r="696" spans="4:5" ht="12.75">
      <c r="D696" s="6" t="s">
        <v>123</v>
      </c>
      <c r="E696" s="74" t="s">
        <v>172</v>
      </c>
    </row>
    <row r="697" spans="4:5" ht="12.75">
      <c r="D697" s="6"/>
      <c r="E697" s="75" t="s">
        <v>684</v>
      </c>
    </row>
    <row r="698" spans="1:5" ht="12.75">
      <c r="A698" s="30" t="s">
        <v>33</v>
      </c>
      <c r="B698" s="31" t="s">
        <v>34</v>
      </c>
      <c r="C698" s="1"/>
      <c r="D698" s="1" t="s">
        <v>35</v>
      </c>
      <c r="E698" s="93" t="s">
        <v>523</v>
      </c>
    </row>
    <row r="699" spans="1:5" ht="12.75">
      <c r="A699" s="32" t="s">
        <v>66</v>
      </c>
      <c r="B699" s="32"/>
      <c r="C699" s="14"/>
      <c r="D699" s="26" t="s">
        <v>148</v>
      </c>
      <c r="E699" s="103">
        <f>+E703+E700</f>
        <v>17108.82</v>
      </c>
    </row>
    <row r="700" spans="1:5" ht="12.75">
      <c r="A700" s="33"/>
      <c r="B700" s="53" t="s">
        <v>142</v>
      </c>
      <c r="C700" s="54"/>
      <c r="D700" s="65" t="s">
        <v>143</v>
      </c>
      <c r="E700" s="97">
        <f>E701</f>
        <v>1307</v>
      </c>
    </row>
    <row r="701" spans="1:5" ht="12.75">
      <c r="A701" s="33"/>
      <c r="B701" s="33"/>
      <c r="C701" s="3">
        <v>2850</v>
      </c>
      <c r="D701" s="16" t="s">
        <v>144</v>
      </c>
      <c r="E701" s="92">
        <v>1307</v>
      </c>
    </row>
    <row r="702" spans="1:4" ht="12.75">
      <c r="A702" s="33"/>
      <c r="B702" s="33"/>
      <c r="C702" s="3"/>
      <c r="D702" s="16" t="s">
        <v>145</v>
      </c>
    </row>
    <row r="703" spans="1:5" ht="12.75">
      <c r="A703" s="33"/>
      <c r="B703" s="33" t="s">
        <v>595</v>
      </c>
      <c r="C703" s="3"/>
      <c r="D703" s="16" t="s">
        <v>572</v>
      </c>
      <c r="E703" s="97">
        <f>SUM(E704:E705)</f>
        <v>15801.82</v>
      </c>
    </row>
    <row r="704" spans="1:5" ht="12.75">
      <c r="A704" s="33"/>
      <c r="B704" s="33"/>
      <c r="C704" s="6">
        <v>4210</v>
      </c>
      <c r="D704" s="2" t="s">
        <v>49</v>
      </c>
      <c r="E704" s="92">
        <v>309.84</v>
      </c>
    </row>
    <row r="705" spans="1:5" ht="12.75">
      <c r="A705" s="33"/>
      <c r="B705" s="33"/>
      <c r="C705" s="3">
        <v>4430</v>
      </c>
      <c r="D705" s="47" t="s">
        <v>212</v>
      </c>
      <c r="E705" s="92">
        <v>15491.98</v>
      </c>
    </row>
    <row r="706" spans="1:5" ht="12.75">
      <c r="A706" s="25" t="s">
        <v>70</v>
      </c>
      <c r="B706" s="32"/>
      <c r="C706" s="14"/>
      <c r="D706" s="41" t="s">
        <v>175</v>
      </c>
      <c r="E706" s="103">
        <f>E707</f>
        <v>14400</v>
      </c>
    </row>
    <row r="707" spans="1:5" ht="12.75">
      <c r="A707" s="32"/>
      <c r="B707" s="53" t="s">
        <v>75</v>
      </c>
      <c r="C707" s="54"/>
      <c r="D707" s="67" t="s">
        <v>76</v>
      </c>
      <c r="E707" s="99">
        <f>SUM(E708:E710)</f>
        <v>14400</v>
      </c>
    </row>
    <row r="708" spans="1:5" ht="12.75">
      <c r="A708" s="32"/>
      <c r="B708" s="33"/>
      <c r="C708" s="6">
        <v>4300</v>
      </c>
      <c r="D708" t="s">
        <v>52</v>
      </c>
      <c r="E708" s="104">
        <v>12000</v>
      </c>
    </row>
    <row r="709" spans="1:5" ht="12.75">
      <c r="A709" s="32"/>
      <c r="B709" s="33"/>
      <c r="C709" s="3">
        <v>4510</v>
      </c>
      <c r="D709" s="20" t="s">
        <v>238</v>
      </c>
      <c r="E709" s="104"/>
    </row>
    <row r="710" spans="1:5" ht="12.75">
      <c r="A710" s="32"/>
      <c r="B710" s="32"/>
      <c r="C710" s="3">
        <v>4610</v>
      </c>
      <c r="D710" s="16" t="s">
        <v>279</v>
      </c>
      <c r="E710" s="104">
        <v>2400</v>
      </c>
    </row>
    <row r="711" spans="1:5" ht="12.75">
      <c r="A711" s="39" t="s">
        <v>124</v>
      </c>
      <c r="B711" s="39"/>
      <c r="C711" s="7"/>
      <c r="D711" s="5" t="s">
        <v>125</v>
      </c>
      <c r="E711" s="95">
        <f>SUM(E714:E716)</f>
        <v>1115000</v>
      </c>
    </row>
    <row r="712" spans="1:5" ht="12.75">
      <c r="A712" s="34"/>
      <c r="B712" s="69" t="s">
        <v>127</v>
      </c>
      <c r="C712" s="57"/>
      <c r="D712" s="56" t="s">
        <v>128</v>
      </c>
      <c r="E712" s="97">
        <f>SUM(E716:E716)</f>
        <v>1105000</v>
      </c>
    </row>
    <row r="713" spans="1:4" ht="12.75">
      <c r="A713" s="34"/>
      <c r="B713" s="34"/>
      <c r="D713" t="s">
        <v>129</v>
      </c>
    </row>
    <row r="714" spans="1:5" ht="12.75">
      <c r="A714" s="34"/>
      <c r="B714" s="34"/>
      <c r="C714" s="6">
        <v>8090</v>
      </c>
      <c r="D714" t="s">
        <v>505</v>
      </c>
      <c r="E714" s="92">
        <v>10000</v>
      </c>
    </row>
    <row r="715" spans="1:4" ht="12.75">
      <c r="A715" s="34"/>
      <c r="B715" s="34"/>
      <c r="D715" t="s">
        <v>506</v>
      </c>
    </row>
    <row r="716" spans="1:5" ht="12.75">
      <c r="A716" s="34"/>
      <c r="B716" s="34"/>
      <c r="C716" s="6">
        <v>8110</v>
      </c>
      <c r="D716" t="s">
        <v>298</v>
      </c>
      <c r="E716" s="92">
        <v>1105000</v>
      </c>
    </row>
    <row r="717" spans="1:4" ht="12.75">
      <c r="A717" s="34"/>
      <c r="B717" s="34"/>
      <c r="D717" t="s">
        <v>299</v>
      </c>
    </row>
    <row r="718" spans="1:4" ht="12.75">
      <c r="A718" s="34"/>
      <c r="B718" s="34"/>
      <c r="D718" t="s">
        <v>300</v>
      </c>
    </row>
    <row r="719" spans="1:5" ht="12.75">
      <c r="A719" s="39" t="s">
        <v>130</v>
      </c>
      <c r="B719" s="39"/>
      <c r="C719" s="7"/>
      <c r="D719" s="5" t="s">
        <v>131</v>
      </c>
      <c r="E719" s="95">
        <f>SUM(+E720+E724)</f>
        <v>1099951</v>
      </c>
    </row>
    <row r="720" spans="1:5" ht="12.75">
      <c r="A720" s="34"/>
      <c r="B720" s="69" t="s">
        <v>126</v>
      </c>
      <c r="C720" s="57"/>
      <c r="D720" s="56" t="s">
        <v>135</v>
      </c>
      <c r="E720" s="97">
        <f>SUM(E721:E723)</f>
        <v>171356</v>
      </c>
    </row>
    <row r="721" spans="1:5" ht="12.75">
      <c r="A721" s="34"/>
      <c r="B721" s="34"/>
      <c r="C721" s="6">
        <v>4300</v>
      </c>
      <c r="D721" t="s">
        <v>52</v>
      </c>
      <c r="E721" s="92">
        <v>40000</v>
      </c>
    </row>
    <row r="722" spans="1:5" ht="12.75">
      <c r="A722" s="34"/>
      <c r="B722" s="34"/>
      <c r="C722" s="6">
        <v>4530</v>
      </c>
      <c r="D722" t="s">
        <v>259</v>
      </c>
      <c r="E722" s="92">
        <v>94600</v>
      </c>
    </row>
    <row r="723" spans="1:5" ht="12.75">
      <c r="A723" s="34"/>
      <c r="B723" s="34"/>
      <c r="C723" s="6">
        <v>4580</v>
      </c>
      <c r="D723" t="s">
        <v>680</v>
      </c>
      <c r="E723" s="92">
        <v>36756</v>
      </c>
    </row>
    <row r="724" spans="1:5" ht="12.75">
      <c r="A724" s="34"/>
      <c r="B724" s="69" t="s">
        <v>132</v>
      </c>
      <c r="C724" s="57"/>
      <c r="D724" s="56" t="s">
        <v>133</v>
      </c>
      <c r="E724" s="97">
        <f>SUM(E725:E726)</f>
        <v>928595</v>
      </c>
    </row>
    <row r="725" spans="1:5" ht="12.75">
      <c r="A725" s="34"/>
      <c r="B725" s="34"/>
      <c r="C725" s="6">
        <v>4810</v>
      </c>
      <c r="D725" t="s">
        <v>134</v>
      </c>
      <c r="E725" s="92">
        <v>755095</v>
      </c>
    </row>
    <row r="726" spans="1:5" ht="12.75">
      <c r="A726" s="34"/>
      <c r="B726" s="34"/>
      <c r="C726" s="6">
        <v>6800</v>
      </c>
      <c r="D726" t="s">
        <v>344</v>
      </c>
      <c r="E726" s="92">
        <v>173500</v>
      </c>
    </row>
    <row r="727" spans="1:5" ht="12.75">
      <c r="A727" s="69" t="s">
        <v>204</v>
      </c>
      <c r="B727" s="69"/>
      <c r="C727" s="57"/>
      <c r="D727" s="56" t="s">
        <v>202</v>
      </c>
      <c r="E727" s="97">
        <f>+E744+E728+E737</f>
        <v>15000</v>
      </c>
    </row>
    <row r="728" spans="1:5" s="71" customFormat="1" ht="12.75">
      <c r="A728" s="121"/>
      <c r="B728" s="57">
        <v>85213</v>
      </c>
      <c r="C728" s="57"/>
      <c r="D728" s="56" t="s">
        <v>139</v>
      </c>
      <c r="E728" s="97">
        <f>E733</f>
        <v>500</v>
      </c>
    </row>
    <row r="729" spans="1:5" s="71" customFormat="1" ht="12.75">
      <c r="A729" s="121"/>
      <c r="B729" s="72"/>
      <c r="C729" s="72"/>
      <c r="D729" s="71" t="s">
        <v>311</v>
      </c>
      <c r="E729" s="105"/>
    </row>
    <row r="730" spans="1:5" s="71" customFormat="1" ht="12.75">
      <c r="A730" s="121"/>
      <c r="B730" s="72"/>
      <c r="C730" s="72"/>
      <c r="D730" s="71" t="s">
        <v>312</v>
      </c>
      <c r="E730" s="105"/>
    </row>
    <row r="731" spans="1:5" s="71" customFormat="1" ht="12.75">
      <c r="A731" s="121"/>
      <c r="B731" s="72"/>
      <c r="C731" s="72"/>
      <c r="D731" s="71" t="s">
        <v>314</v>
      </c>
      <c r="E731" s="105"/>
    </row>
    <row r="732" spans="1:5" s="71" customFormat="1" ht="12.75">
      <c r="A732" s="121"/>
      <c r="B732" s="72"/>
      <c r="C732" s="72"/>
      <c r="D732" s="71" t="s">
        <v>313</v>
      </c>
      <c r="E732" s="105"/>
    </row>
    <row r="733" spans="1:5" ht="12.75">
      <c r="A733" s="69"/>
      <c r="B733" s="57"/>
      <c r="C733" s="3">
        <v>2910</v>
      </c>
      <c r="D733" s="16" t="s">
        <v>322</v>
      </c>
      <c r="E733" s="105">
        <v>500</v>
      </c>
    </row>
    <row r="734" spans="1:5" ht="12.75">
      <c r="A734" s="69"/>
      <c r="B734" s="57"/>
      <c r="C734" s="3"/>
      <c r="D734" s="16" t="s">
        <v>323</v>
      </c>
      <c r="E734" s="97"/>
    </row>
    <row r="735" spans="1:5" ht="12.75">
      <c r="A735" s="69"/>
      <c r="B735" s="57"/>
      <c r="C735" s="3"/>
      <c r="D735" s="16" t="s">
        <v>324</v>
      </c>
      <c r="E735" s="97"/>
    </row>
    <row r="736" spans="1:5" ht="12.75">
      <c r="A736" s="69"/>
      <c r="B736" s="57"/>
      <c r="C736" s="3"/>
      <c r="D736" s="16" t="s">
        <v>458</v>
      </c>
      <c r="E736" s="97"/>
    </row>
    <row r="737" spans="1:5" ht="12.75">
      <c r="A737" s="69"/>
      <c r="B737" s="57">
        <v>85214</v>
      </c>
      <c r="C737" s="57"/>
      <c r="D737" s="56" t="s">
        <v>291</v>
      </c>
      <c r="E737" s="97">
        <f>E739</f>
        <v>4500</v>
      </c>
    </row>
    <row r="738" spans="1:5" ht="12.75">
      <c r="A738" s="69"/>
      <c r="B738" s="6"/>
      <c r="D738" t="s">
        <v>243</v>
      </c>
      <c r="E738" s="105"/>
    </row>
    <row r="739" spans="1:5" ht="12.75">
      <c r="A739" s="69"/>
      <c r="B739" s="57"/>
      <c r="C739" s="3">
        <v>2910</v>
      </c>
      <c r="D739" s="16" t="s">
        <v>322</v>
      </c>
      <c r="E739" s="105">
        <v>4500</v>
      </c>
    </row>
    <row r="740" spans="1:5" ht="12.75">
      <c r="A740" s="69"/>
      <c r="B740" s="57"/>
      <c r="C740" s="3"/>
      <c r="D740" s="16" t="s">
        <v>323</v>
      </c>
      <c r="E740" s="97"/>
    </row>
    <row r="741" spans="1:5" ht="12.75">
      <c r="A741" s="69"/>
      <c r="B741" s="57"/>
      <c r="C741" s="3"/>
      <c r="D741" s="16" t="s">
        <v>324</v>
      </c>
      <c r="E741" s="97"/>
    </row>
    <row r="742" spans="1:5" ht="12.75">
      <c r="A742" s="69"/>
      <c r="B742" s="57"/>
      <c r="C742" s="3"/>
      <c r="D742" s="16" t="s">
        <v>325</v>
      </c>
      <c r="E742" s="97"/>
    </row>
    <row r="743" spans="1:5" ht="12.75">
      <c r="A743" s="69"/>
      <c r="B743" s="57"/>
      <c r="C743" s="3"/>
      <c r="D743" s="16" t="s">
        <v>320</v>
      </c>
      <c r="E743" s="97"/>
    </row>
    <row r="744" spans="1:5" ht="12.75">
      <c r="A744" s="34"/>
      <c r="B744" s="69" t="s">
        <v>354</v>
      </c>
      <c r="C744" s="57"/>
      <c r="D744" s="129" t="s">
        <v>296</v>
      </c>
      <c r="E744" s="97">
        <f>E745</f>
        <v>10000</v>
      </c>
    </row>
    <row r="745" spans="1:5" ht="12.75">
      <c r="A745" s="34"/>
      <c r="B745" s="34"/>
      <c r="C745" s="3">
        <v>2910</v>
      </c>
      <c r="D745" s="16" t="s">
        <v>322</v>
      </c>
      <c r="E745" s="92">
        <v>10000</v>
      </c>
    </row>
    <row r="746" spans="1:4" ht="12.75">
      <c r="A746" s="34"/>
      <c r="B746" s="34"/>
      <c r="C746" s="3"/>
      <c r="D746" s="16" t="s">
        <v>323</v>
      </c>
    </row>
    <row r="747" spans="1:4" ht="12.75">
      <c r="A747" s="34"/>
      <c r="B747" s="34"/>
      <c r="C747" s="3"/>
      <c r="D747" s="16" t="s">
        <v>324</v>
      </c>
    </row>
    <row r="748" spans="1:4" ht="12.75">
      <c r="A748" s="34"/>
      <c r="B748" s="34"/>
      <c r="C748" s="3"/>
      <c r="D748" s="16" t="s">
        <v>325</v>
      </c>
    </row>
    <row r="749" spans="1:5" ht="12.75">
      <c r="A749" s="34"/>
      <c r="B749" s="34"/>
      <c r="C749" s="3"/>
      <c r="D749" s="16" t="s">
        <v>320</v>
      </c>
      <c r="E749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2022-11-08T08:50:38Z</cp:lastPrinted>
  <dcterms:created xsi:type="dcterms:W3CDTF">2014-09-04T08:28:49Z</dcterms:created>
  <dcterms:modified xsi:type="dcterms:W3CDTF">2022-12-07T08:39:56Z</dcterms:modified>
  <cp:category/>
  <cp:version/>
  <cp:contentType/>
  <cp:contentStatus/>
</cp:coreProperties>
</file>