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0"/>
  </bookViews>
  <sheets>
    <sheet name="Plan 2022" sheetId="1" r:id="rId1"/>
    <sheet name="Plan 2022r." sheetId="2" r:id="rId2"/>
    <sheet name="Plan 2022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<sst xmlns="http://schemas.openxmlformats.org/spreadsheetml/2006/main" count="2242" uniqueCount="681">
  <si>
    <t>Dz</t>
  </si>
  <si>
    <t>Pozostała działalność</t>
  </si>
  <si>
    <t>Szkoły podstawowe</t>
  </si>
  <si>
    <t>Budżet Szkoły Podstawowej nr 1</t>
  </si>
  <si>
    <t>Rozdział</t>
  </si>
  <si>
    <t>Par.</t>
  </si>
  <si>
    <t>Nazwa paragrafu</t>
  </si>
  <si>
    <t>Kwota planu</t>
  </si>
  <si>
    <t>Budżet Szkoły Podstawowej nr 4</t>
  </si>
  <si>
    <t>Budżet Szkoły Podstawowej nr 5</t>
  </si>
  <si>
    <t>Oświata i wychowanie</t>
  </si>
  <si>
    <t>Załącznik Nr 8</t>
  </si>
  <si>
    <t>Miejski Ośrodek Pomocy Społecznej</t>
  </si>
  <si>
    <t>Żłobek Miejski</t>
  </si>
  <si>
    <t>Przedszkole Nr 3</t>
  </si>
  <si>
    <t>Przedszkole Nr 4</t>
  </si>
  <si>
    <t>Przedszkole Nr 5</t>
  </si>
  <si>
    <t>Przedszkole Nr 7</t>
  </si>
  <si>
    <t>Załącznik Nr 6</t>
  </si>
  <si>
    <t>Przedszkole Nr 6</t>
  </si>
  <si>
    <t>Załącznik Nr 7</t>
  </si>
  <si>
    <t>Załącznik Nr 9</t>
  </si>
  <si>
    <t>Załącznik Nr 12</t>
  </si>
  <si>
    <t>Załącznik Nr 13</t>
  </si>
  <si>
    <t>Ochrona zdrowia</t>
  </si>
  <si>
    <t>Przeciwdziałanie alkoholizmowi</t>
  </si>
  <si>
    <t>Przedszkole Nr 8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</si>
  <si>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</si>
  <si>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</si>
  <si>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</si>
  <si>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</si>
  <si>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</si>
  <si>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</si>
  <si>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</si>
  <si>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</si>
  <si>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Dodatki mieszkaniowe</t>
  </si>
  <si>
    <t>Kultura fizyczna i sport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</si>
  <si>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</si>
  <si>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</si>
  <si>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</si>
  <si>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</si>
  <si>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</si>
  <si>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</si>
  <si>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Wpłaty na Państwowy Fundusz Rehabilitacji Osób</t>
  </si>
  <si>
    <t>Niepełnosprawnych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</si>
  <si>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</si>
  <si>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</si>
  <si>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</si>
  <si>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</si>
  <si>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</si>
  <si>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</si>
  <si>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</si>
  <si>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</si>
  <si>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</si>
  <si>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</si>
  <si>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</si>
  <si>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</si>
  <si>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</si>
  <si>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</si>
  <si>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Domy i ośrodki kultury,świetlice i kluby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</si>
  <si>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</si>
  <si>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</si>
  <si>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</si>
  <si>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</si>
  <si>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</si>
  <si>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</si>
  <si>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</si>
  <si>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</si>
  <si>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</si>
  <si>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</si>
  <si>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</si>
  <si>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</si>
  <si>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</si>
  <si>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</si>
  <si>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</si>
  <si>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</si>
  <si>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</si>
  <si>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</si>
  <si>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</si>
  <si>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</si>
  <si>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</si>
  <si>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</si>
  <si>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</si>
  <si>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</si>
  <si>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</si>
  <si>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</si>
  <si>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</si>
  <si>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</si>
  <si>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</si>
  <si>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</si>
  <si>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</si>
  <si>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</si>
  <si>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</si>
  <si>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</si>
  <si>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</si>
  <si>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</si>
  <si>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</si>
  <si>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</si>
  <si>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</si>
  <si>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</si>
  <si>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</si>
  <si>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</si>
  <si>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</si>
  <si>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</si>
  <si>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</si>
  <si>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</si>
  <si>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</si>
  <si>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</si>
  <si>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</si>
  <si>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</si>
  <si>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</si>
  <si>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</si>
  <si>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</si>
  <si>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</si>
  <si>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</si>
  <si>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</si>
  <si>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</si>
  <si>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</si>
  <si>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</si>
  <si>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</si>
  <si>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</si>
  <si>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</si>
  <si>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</si>
  <si>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</si>
  <si>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</si>
  <si>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</si>
  <si>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</si>
  <si>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</si>
  <si>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</si>
  <si>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</si>
  <si>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</si>
  <si>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85154</t>
  </si>
  <si>
    <t>Składki na ubezpieczenia zdrowotne</t>
  </si>
  <si>
    <t xml:space="preserve">Kwota planu </t>
  </si>
  <si>
    <t xml:space="preserve">Składki na ubezpieczenie zdrowotne opłacane za </t>
  </si>
  <si>
    <t>Wpływy z różnych dochodów</t>
  </si>
  <si>
    <t xml:space="preserve">Składki na ubezpieczenie zdrowotne opłacane za osoby </t>
  </si>
  <si>
    <t>01030</t>
  </si>
  <si>
    <t>Izby rolnicze</t>
  </si>
  <si>
    <t xml:space="preserve">Wpłaty gmin na rzecz izb rolniczych w wysokości </t>
  </si>
  <si>
    <t>2% uzyskanych wpływów z podatku rolnego</t>
  </si>
  <si>
    <t>851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</si>
  <si>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</si>
  <si>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</si>
  <si>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</si>
  <si>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</si>
  <si>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</si>
  <si>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</si>
  <si>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Załącznik Nr 1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</si>
  <si>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</si>
  <si>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</si>
  <si>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</si>
  <si>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</si>
  <si>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</si>
  <si>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</si>
  <si>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</si>
  <si>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 xml:space="preserve">Dotacja celowa z budżetu na finansowanie lub 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</si>
  <si>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</si>
  <si>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</si>
  <si>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</si>
  <si>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</si>
  <si>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</si>
  <si>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</si>
  <si>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</si>
  <si>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>Usługi opiekuńcze i specjalistyczne usługi opiekuńcz.</t>
  </si>
  <si>
    <t xml:space="preserve">Przedszkola </t>
  </si>
  <si>
    <t xml:space="preserve">dofinansowanie zadań zleconych do realizacji </t>
  </si>
  <si>
    <t>Burmistrza Miasta Turku</t>
  </si>
  <si>
    <t xml:space="preserve">Wydział Spraw Społecznych </t>
  </si>
  <si>
    <t xml:space="preserve">Administracja publiczna </t>
  </si>
  <si>
    <t>85195</t>
  </si>
  <si>
    <t>71095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</si>
  <si>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</si>
  <si>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</si>
  <si>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</si>
  <si>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</si>
  <si>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</si>
  <si>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</si>
  <si>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</si>
  <si>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</si>
  <si>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</si>
  <si>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</si>
  <si>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</si>
  <si>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</si>
  <si>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</si>
  <si>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</si>
  <si>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</si>
  <si>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</si>
  <si>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</si>
  <si>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</si>
  <si>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</si>
  <si>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</si>
  <si>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</si>
  <si>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</si>
  <si>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</si>
  <si>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</si>
  <si>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</si>
  <si>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</si>
  <si>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852</t>
  </si>
  <si>
    <t>85215</t>
  </si>
  <si>
    <t>71004</t>
  </si>
  <si>
    <t>Plany zagospodarowania przestrzennego</t>
  </si>
  <si>
    <t>80195</t>
  </si>
  <si>
    <t>Domy pomocy społecznej</t>
  </si>
  <si>
    <t>2030</t>
  </si>
  <si>
    <t>własnych zadań bieżących gmin/związków gmin/</t>
  </si>
  <si>
    <t>Różne opłaty i składki</t>
  </si>
  <si>
    <t>Wydział Świadczeń Rodzinnych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</si>
  <si>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</si>
  <si>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</si>
  <si>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</si>
  <si>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</si>
  <si>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</si>
  <si>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</si>
  <si>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</si>
  <si>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</si>
  <si>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</si>
  <si>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</si>
  <si>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Dotacja podmiotowa z budżetu dla samorzadowej</t>
  </si>
  <si>
    <t>instytucji kultury</t>
  </si>
  <si>
    <t>Zakup usług przez jednostki samorzadu terytorialego</t>
  </si>
  <si>
    <t>od innych jednostek samorzadu terytorialnego</t>
  </si>
  <si>
    <t>Stypendia dla uczniów</t>
  </si>
  <si>
    <t>Wynagrodzenia bezosobowe</t>
  </si>
  <si>
    <t>Załącznik nr 2</t>
  </si>
  <si>
    <t>Załącznik nr 3</t>
  </si>
  <si>
    <t>Załącznik Nr 5</t>
  </si>
  <si>
    <t>Administracja publiczna / zadania zlecone/</t>
  </si>
  <si>
    <t>92105</t>
  </si>
  <si>
    <t>Pozostałe zadania w zakresie kultury</t>
  </si>
  <si>
    <t>92605</t>
  </si>
  <si>
    <t>0760</t>
  </si>
  <si>
    <t>Opłaty na rzecz budżetu państwa</t>
  </si>
  <si>
    <t>Promocja jednostek samorządu terytorialnego</t>
  </si>
  <si>
    <t>85415</t>
  </si>
  <si>
    <t>ubezpieczenia emerytalne i rentowe</t>
  </si>
  <si>
    <t>85153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</si>
  <si>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</si>
  <si>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</si>
  <si>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</si>
  <si>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</si>
  <si>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</si>
  <si>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</si>
  <si>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</si>
  <si>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</si>
  <si>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</si>
  <si>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</si>
  <si>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służby ciwilnej</t>
  </si>
  <si>
    <t>Dotacja podmiotowa z budżetu dla samorządowej</t>
  </si>
  <si>
    <t xml:space="preserve">Biblioteki 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</si>
  <si>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</si>
  <si>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</si>
  <si>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</si>
  <si>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</si>
  <si>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Załącznik Nr 4</t>
  </si>
  <si>
    <t>cywilnej</t>
  </si>
  <si>
    <t>Załącznik Nr 18</t>
  </si>
  <si>
    <t xml:space="preserve">Zasądzone renty </t>
  </si>
  <si>
    <t>i pomieszczenia garażowe</t>
  </si>
  <si>
    <t>finansów publicznych</t>
  </si>
  <si>
    <t xml:space="preserve">pozostałym jednostkom niezaliczonym do sektora 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</si>
  <si>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</si>
  <si>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</si>
  <si>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</si>
  <si>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</si>
  <si>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</si>
  <si>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</si>
  <si>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>wynagrodzeń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</si>
  <si>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</si>
  <si>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</si>
  <si>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</si>
  <si>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</si>
  <si>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</si>
  <si>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</si>
  <si>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</si>
  <si>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</si>
  <si>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</si>
  <si>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</si>
  <si>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Wpłaty na Państwowy Fundusz Rehabilitacji Osób Niepełnospraw.</t>
  </si>
  <si>
    <t>Nagrody o caharkterze szczególnym niezaliczone do</t>
  </si>
  <si>
    <t>Obiekty sportowe</t>
  </si>
  <si>
    <t>Szkolenia pracowników niebędących członkami korpusu sł.cywil.</t>
  </si>
  <si>
    <t>Szkolenia pracowników niebędących członk. korpusu służb. cyw.</t>
  </si>
  <si>
    <t xml:space="preserve">Zasiłki i pomoc naturze oraz składki na </t>
  </si>
  <si>
    <t>92601</t>
  </si>
  <si>
    <t>Pomoc społeczna/zadania własne/</t>
  </si>
  <si>
    <t>Dotacja podmiotowa z budżetu dla niepublicznej</t>
  </si>
  <si>
    <t>jednostki systemu oświaty</t>
  </si>
  <si>
    <t>Zasiłki stałe</t>
  </si>
  <si>
    <t>Część rónoważąca subwencji ogólnej dla gmin</t>
  </si>
  <si>
    <t>Odsetki od samorzadowych papierów wartościowych</t>
  </si>
  <si>
    <t xml:space="preserve">lub zaciagniętych przez jednostkę samorzadu </t>
  </si>
  <si>
    <t>terytorialnego kredytów i pozyczek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</si>
  <si>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</si>
  <si>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</si>
  <si>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</si>
  <si>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</si>
  <si>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</si>
  <si>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 xml:space="preserve">Kary i odszkodowania wypłacwane na rzecz osób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</si>
  <si>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</si>
  <si>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</si>
  <si>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</si>
  <si>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</si>
  <si>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</si>
  <si>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</si>
  <si>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</si>
  <si>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</si>
  <si>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</si>
  <si>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</si>
  <si>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</si>
  <si>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</si>
  <si>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</si>
  <si>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</si>
  <si>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</si>
  <si>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</si>
  <si>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</si>
  <si>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</si>
  <si>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</si>
  <si>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 xml:space="preserve">Odsetki od dotacji oraz płatnosci: wykorzystanych </t>
  </si>
  <si>
    <t>Stołówki szkolne i przedszkolne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</si>
  <si>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</si>
  <si>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</si>
  <si>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</si>
  <si>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</si>
  <si>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</si>
  <si>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</si>
  <si>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</si>
  <si>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80104</t>
  </si>
  <si>
    <t>ustawy, pobranych nienależnie lub w nadmiernej wysok.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</si>
  <si>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</si>
  <si>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</si>
  <si>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</si>
  <si>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</si>
  <si>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</si>
  <si>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</si>
  <si>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</si>
  <si>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</si>
  <si>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</si>
  <si>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</si>
  <si>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</si>
  <si>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</si>
  <si>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</si>
  <si>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</si>
  <si>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</si>
  <si>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</si>
  <si>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</si>
  <si>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85216</t>
  </si>
  <si>
    <t>Rodziny zastepcze</t>
  </si>
  <si>
    <t>Wspieranie rodziny</t>
  </si>
  <si>
    <t>Opłaty na rzecz budżetów jednostek samorządu terytorialnego</t>
  </si>
  <si>
    <t>150</t>
  </si>
  <si>
    <t>Przetworstwo przemysłowe</t>
  </si>
  <si>
    <t>15011</t>
  </si>
  <si>
    <t>Rozwój przedsiębiorczości</t>
  </si>
  <si>
    <t xml:space="preserve">Gospodarka odpadami  </t>
  </si>
  <si>
    <t>PRZETWÓRSTWO PRZEMYSŁOWE</t>
  </si>
  <si>
    <t>Rozwój przedsiebiorczości</t>
  </si>
  <si>
    <t xml:space="preserve">Zakup usług przez jednostki samorzadu terytorialnego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</si>
  <si>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</si>
  <si>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</si>
  <si>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</si>
  <si>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</si>
  <si>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</si>
  <si>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</si>
  <si>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</si>
  <si>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</si>
  <si>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</si>
  <si>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</si>
  <si>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</si>
  <si>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</si>
  <si>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</si>
  <si>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</si>
  <si>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</si>
  <si>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</si>
  <si>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</si>
  <si>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</si>
  <si>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</si>
  <si>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</si>
  <si>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</si>
  <si>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</si>
  <si>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</si>
  <si>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</si>
  <si>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</si>
  <si>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</si>
  <si>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</si>
  <si>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</si>
  <si>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</si>
  <si>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630</t>
  </si>
  <si>
    <t>Turystyka</t>
  </si>
  <si>
    <t>63003</t>
  </si>
  <si>
    <t>Zadania w zakresie upowszechniania turystyki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</si>
  <si>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</si>
  <si>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</si>
  <si>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</si>
  <si>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</si>
  <si>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</si>
  <si>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</si>
  <si>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</si>
  <si>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>85205</t>
  </si>
  <si>
    <t>Zadania w zakresie przeciwdziałania przemocy w rodzinie</t>
  </si>
  <si>
    <t xml:space="preserve">Szkolenie pracowników niebędących człon. służby cywil. </t>
  </si>
  <si>
    <t>Nagrody konkursowe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</si>
  <si>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</si>
  <si>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</si>
  <si>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</si>
  <si>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</si>
  <si>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</si>
  <si>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</si>
  <si>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</si>
  <si>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Świadczenie wychowawcze /zlecone/</t>
  </si>
  <si>
    <t>RODZINA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</si>
  <si>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</si>
  <si>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</si>
  <si>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</si>
  <si>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</si>
  <si>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</si>
  <si>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85395</t>
  </si>
  <si>
    <t>85404</t>
  </si>
  <si>
    <t>Wczesne spomaganie rozwoju dziecka</t>
  </si>
  <si>
    <t>Pomoc materialna dla uczniów o charakterze socjalnym</t>
  </si>
  <si>
    <t>Wydatki osobowe nie zaliczone do wynagrodzeń</t>
  </si>
  <si>
    <t>85501</t>
  </si>
  <si>
    <t>85502</t>
  </si>
  <si>
    <t>85503</t>
  </si>
  <si>
    <t>Karta Dużej Rodziny</t>
  </si>
  <si>
    <t>85508</t>
  </si>
  <si>
    <t>Pomoc w zakresie dożywiania</t>
  </si>
  <si>
    <t xml:space="preserve">Opłaty na rzecz budżetów jednostek samorządu 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</si>
  <si>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</si>
  <si>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</si>
  <si>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</si>
  <si>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</si>
  <si>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</si>
  <si>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</si>
  <si>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</si>
  <si>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</si>
  <si>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</si>
  <si>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>80101</t>
  </si>
  <si>
    <t>Poostała działalność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</si>
  <si>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</si>
  <si>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</si>
  <si>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</si>
  <si>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</si>
  <si>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18 do</t>
  </si>
  <si>
    <t>Pomoc materialna dla uczniów o charakterze motywacyjnym</t>
  </si>
  <si>
    <t>ustawy, pobranych nienależnie lub w nadmiernej wysokości</t>
  </si>
  <si>
    <t>853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</si>
  <si>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</si>
  <si>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</si>
  <si>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</si>
  <si>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</si>
  <si>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</si>
  <si>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</si>
  <si>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</si>
  <si>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</si>
  <si>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</si>
  <si>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</si>
  <si>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</si>
  <si>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</si>
  <si>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</si>
  <si>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>Opłaty na rzecz budżetów jednostek sdamorzadu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</si>
  <si>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</si>
  <si>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</si>
  <si>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</si>
  <si>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>Koszty postepowania sądowego i prokuratorskiego</t>
  </si>
  <si>
    <t>Dotacje celowe z budzetu na finansowanie lub dofinansowanie kosztów</t>
  </si>
  <si>
    <t>Usługi opiekuńcze i specjalistyczne usługi opiekuńcz. - zadania zlecone</t>
  </si>
  <si>
    <t xml:space="preserve">nauki i metod pracy dla dzieci w przedszkolach, oddziałach 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</si>
  <si>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</si>
  <si>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</si>
  <si>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</si>
  <si>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Wpaty na PPK finansowane przez podmiot zatrudniajacy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</si>
  <si>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</si>
  <si>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</si>
  <si>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</si>
  <si>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</si>
  <si>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</si>
  <si>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</si>
  <si>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</si>
  <si>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80103</t>
  </si>
  <si>
    <t>Oddziały przeszkolne w szkołach podstawowych</t>
  </si>
  <si>
    <t>85516</t>
  </si>
  <si>
    <t>System opieki nad dziećmi w wielu do lat 3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</si>
  <si>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</si>
  <si>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</si>
  <si>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</si>
  <si>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</si>
  <si>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</si>
  <si>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</si>
  <si>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85416</t>
  </si>
  <si>
    <t>Pomoc materialna dla uczniów o charakterze</t>
  </si>
  <si>
    <t>motywacyjnym</t>
  </si>
  <si>
    <t>Koszty emisji samorządowych papierów wartościowych</t>
  </si>
  <si>
    <t>oraz inne opłaty i prowizje</t>
  </si>
  <si>
    <t>TRANSPORT I ŁĄCZNOŚĆ</t>
  </si>
  <si>
    <t>Pozostała działaność - Turkowski Klub Senior +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</si>
  <si>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</si>
  <si>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</si>
  <si>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</si>
  <si>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</si>
  <si>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</si>
  <si>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 xml:space="preserve">Środki z Funduszu Przeciwdziałania COVID-19 na finansowanie </t>
  </si>
  <si>
    <t>2460</t>
  </si>
  <si>
    <t xml:space="preserve">Środki otrzymane od pozostałych jednostek zaliczanych do sektora </t>
  </si>
  <si>
    <t>finansów publicznychna reliazacje zadań biezacych jednostek</t>
  </si>
  <si>
    <t>zaliczanych do sektora finansów publicznych</t>
  </si>
  <si>
    <t xml:space="preserve">Dotacja celowa z budżetu dla pozostałych jednostek zaliczanych </t>
  </si>
  <si>
    <t>do sektora finansów publicznych</t>
  </si>
  <si>
    <t>Plan wydatków na rok 2022</t>
  </si>
  <si>
    <t>Plan dotacji na 2022r.</t>
  </si>
  <si>
    <t>Plan wydatków na 2022r.</t>
  </si>
  <si>
    <t>Plan wydatków na 2022.</t>
  </si>
  <si>
    <t>Plan 2022r.</t>
  </si>
  <si>
    <t>Wynagrodzenie osobowe nauczycieli</t>
  </si>
  <si>
    <t>Dodatkowe wynagrodzenie roczne nauczycieli</t>
  </si>
  <si>
    <t>Wynagrodzenia osobowe nauczycieli</t>
  </si>
  <si>
    <t>Dodatkowe wynagrodzenia roczne nauczycieli</t>
  </si>
  <si>
    <t xml:space="preserve">Składki na Fundusz Pracy </t>
  </si>
  <si>
    <t>Zakup pomocy naukowych, dydaktycznych i książek</t>
  </si>
  <si>
    <t>Wpłaty na PPK finansowane przez podmiot zatrudniający</t>
  </si>
  <si>
    <t>odpisy na zakładowy fund. św. socj.</t>
  </si>
  <si>
    <t xml:space="preserve">Wynagrodzenia osobowe nauczycieli </t>
  </si>
  <si>
    <t>Dodatkow3e wynagrodzenia roczne nauczycieli</t>
  </si>
  <si>
    <t>Płatne parkowanie</t>
  </si>
  <si>
    <t>Gospodarka mieszkaniowym zasoben gminy</t>
  </si>
  <si>
    <t>6090</t>
  </si>
  <si>
    <t xml:space="preserve">lub dofinansowanie  kosztów realizacji inwestycji i zakupów </t>
  </si>
  <si>
    <t>0430</t>
  </si>
  <si>
    <t>Wpływy z opłaty targowej</t>
  </si>
  <si>
    <t>Wpływy z rożnych rozliczeń</t>
  </si>
  <si>
    <t>0270</t>
  </si>
  <si>
    <t>Wpływy z częsci opłaty za zezwolenie na sprzedaż napojów</t>
  </si>
  <si>
    <t>alkoholowych w obrocie hurtowym</t>
  </si>
  <si>
    <t>60019</t>
  </si>
  <si>
    <t>60020</t>
  </si>
  <si>
    <t>Funkcjonowanie przystanków komunikacyjnych</t>
  </si>
  <si>
    <t>70007</t>
  </si>
  <si>
    <t>Gospodarowanie mieszkaniowym zasobem gminy</t>
  </si>
  <si>
    <t>/lokale komunalne użytkowe/</t>
  </si>
  <si>
    <t>do Zmiany Klimatu/</t>
  </si>
  <si>
    <t>inwestycyjnych zwiazanych z przeciwdziałaniem COVID-19</t>
  </si>
  <si>
    <t>-Czyste powietrze</t>
  </si>
  <si>
    <t>Dodatki  mieszkaniowe</t>
  </si>
  <si>
    <t>Dodatki mieszkaniowe - dodatek energetyczny</t>
  </si>
  <si>
    <t>Ośrodki pomocy społecznej - zadanie zlecone</t>
  </si>
  <si>
    <t xml:space="preserve">Dotacja celowa na pomoc finansową udzielaną między </t>
  </si>
  <si>
    <t>jednostkami samorzadu terytorialnego na dofinansowanie</t>
  </si>
  <si>
    <t>własnych zadań biezacych</t>
  </si>
  <si>
    <t>jednostek sektora finansów publicznych</t>
  </si>
  <si>
    <t xml:space="preserve">realizacji inwestycji i zakupów inwestycyjnych innych </t>
  </si>
  <si>
    <t>Dotacje celowe z budzetu na finansowanie lub dofinansowanie</t>
  </si>
  <si>
    <t xml:space="preserve">kosztów realizacji inwestycji i zakupów inwestycyjnych </t>
  </si>
  <si>
    <t>innych jednostek sektora finansów publicznych</t>
  </si>
  <si>
    <t>6350</t>
  </si>
  <si>
    <t xml:space="preserve">Środki otrzymane z państwowych funduszy celowwych na </t>
  </si>
  <si>
    <t>finansowanie lub dofinansowanie kosztów realizacji inwestycji</t>
  </si>
  <si>
    <t>i zakupów inwestycyjnych jednostek sektora finansów publicznych</t>
  </si>
  <si>
    <t xml:space="preserve">OCHRONA ZDROWIA </t>
  </si>
  <si>
    <t>Pozostała działaność</t>
  </si>
  <si>
    <t>2180</t>
  </si>
  <si>
    <t>lub dofinansowanie  realizacji zadań zwiazanych z przeciwdziałaniem</t>
  </si>
  <si>
    <t>COVID-19</t>
  </si>
  <si>
    <t>Pozostałe zadania zwiazane z gospodarką odpadami</t>
  </si>
  <si>
    <t>Pozostała działaność - Korpus Wsparcia Seniorów /FP COVID-19/</t>
  </si>
  <si>
    <t>2020</t>
  </si>
  <si>
    <t xml:space="preserve">Dotacja celowa otrzymana z budżetu państwa na zadania bieżące </t>
  </si>
  <si>
    <t xml:space="preserve">realizowane przez gminę na podstawie porozumień z organami </t>
  </si>
  <si>
    <t>administracji rządowej</t>
  </si>
  <si>
    <t>Cmentarze - porozumnienie</t>
  </si>
  <si>
    <t>Pozostała działaność - Dodatek osłonowy</t>
  </si>
  <si>
    <t>Karta Dużej Rodziny - zadanie zlecone</t>
  </si>
  <si>
    <t>2700</t>
  </si>
  <si>
    <t xml:space="preserve">Środki na dofinansowanie własnych zadań bieżacych gmin, powiatów </t>
  </si>
  <si>
    <t>/zwiazków gmin, zwiazków powiatowo-gminnych, zwiazków powiatów)</t>
  </si>
  <si>
    <t>samorzadów województw, pozyskane z innych źródeł</t>
  </si>
  <si>
    <t>2057</t>
  </si>
  <si>
    <t>- Cyfrowa Gmina</t>
  </si>
  <si>
    <t>Pozostała działaność - Pomoc obywatelom Ukrainy</t>
  </si>
  <si>
    <t>Pozostała działaność - Pomoc obywatelom Ukrainy - zadania zlecone</t>
  </si>
  <si>
    <t>Pozostała działaność - Pomoc obywatelom Ukrainy - zadania własne</t>
  </si>
  <si>
    <t>01095</t>
  </si>
  <si>
    <t>Zadania zlecone - Środki z Funduszu Pomocy</t>
  </si>
  <si>
    <t>Świadczenie rodzinne dla obywateli Ukrainy</t>
  </si>
  <si>
    <t>- środki z Funduszu Pomocy</t>
  </si>
  <si>
    <t>Szkoły podstawowe - Pomoc obywatelom Ukrainy</t>
  </si>
  <si>
    <t>Przedszkola - Pomoc obywatelom Ukrainy</t>
  </si>
  <si>
    <t>Usuwanie skutków klęsk żywiołowych</t>
  </si>
  <si>
    <t xml:space="preserve">Pozostała działalność /Miejski Plan Adaptacji </t>
  </si>
  <si>
    <t>Urzędy wojewódzkie - Fundusz Pomocy</t>
  </si>
  <si>
    <t>Usuwania skutków klęsk żywiołowych</t>
  </si>
  <si>
    <t>Wpływy z odsetek od nieterminowych wpłat z tytułu podatków i opłat</t>
  </si>
  <si>
    <t>Szkoły podstwowe</t>
  </si>
  <si>
    <t>POZOSTAŁE ZADANIA W ZAKRESIE POLITYKI SPOŁECZNEJ</t>
  </si>
  <si>
    <t>2710</t>
  </si>
  <si>
    <t>Dotacja celowa otrzymana z tytułu pomocy finansowej udzielanej</t>
  </si>
  <si>
    <t xml:space="preserve">miedzy jednostkami samorzadu terytorialnego na dofinansowanie </t>
  </si>
  <si>
    <t>0940</t>
  </si>
  <si>
    <t>Wpływy z rozliczeń/ zwrotów z lat ubiegłych</t>
  </si>
  <si>
    <t>6680</t>
  </si>
  <si>
    <t>Wpłaty ze środków finansowych z niewykorzystanych w terminie</t>
  </si>
  <si>
    <t>wydatków, które niewygasają z upływem roku bud zetowego</t>
  </si>
  <si>
    <t>O swietleniemulic, placów i dróg</t>
  </si>
  <si>
    <t>0950</t>
  </si>
  <si>
    <t>Wpływy z tytułu kar i odszkodowań wynikajacych z umów</t>
  </si>
  <si>
    <t xml:space="preserve">publicznych na realizacj e zadań bieżacych jednostek zaliczanych </t>
  </si>
  <si>
    <t xml:space="preserve">Zadania w zakresie przeciwdziałania przemocy w rodzinie - </t>
  </si>
  <si>
    <t>"Przemoc zabiera moc"</t>
  </si>
  <si>
    <t>Wydatki inwestycujne jednostek budżetowych</t>
  </si>
  <si>
    <t>60095</t>
  </si>
  <si>
    <t xml:space="preserve">Zapewnienie uczniom prawa do bezpłatnego dostępu do </t>
  </si>
  <si>
    <t>ćwiczeniowych</t>
  </si>
  <si>
    <t xml:space="preserve">podręcznikw, matertiałów edukacyjnych lub materiałów </t>
  </si>
  <si>
    <t>80153</t>
  </si>
  <si>
    <t>materiałów ćwiczeniowych</t>
  </si>
  <si>
    <t xml:space="preserve">podreczników, materiałów edukacyjnych lub </t>
  </si>
  <si>
    <t>2100</t>
  </si>
  <si>
    <t xml:space="preserve">Środki z Funduszu Pomocy na finansowanie lub dofinansowanie  </t>
  </si>
  <si>
    <t>zadań bieżacych w zakresie pomocy obywatelom Ukrainy</t>
  </si>
  <si>
    <t xml:space="preserve">Składki i inne pochodne od wynagrodzeń pracowników wypłaconych </t>
  </si>
  <si>
    <t>w zwiazku z pomocą obywatelom Ukrainy</t>
  </si>
  <si>
    <t xml:space="preserve">Wynagrodzenia nauczycieli wypłacane w zwiazku z pomoca obywatelom </t>
  </si>
  <si>
    <t>Ukrainy</t>
  </si>
  <si>
    <t>Zakup towarów / w szczególności materiałów,leków, żywności/ w zwiazku</t>
  </si>
  <si>
    <t>z pomoca obywatelom Ukrainy</t>
  </si>
  <si>
    <t>Zakup usłaug zwiazanych z pomoca obywatelom Ukrainy</t>
  </si>
  <si>
    <t xml:space="preserve">Świadczenia społeczne wypłacane obywatelom Ukrainy przebywajacym na </t>
  </si>
  <si>
    <t>terytorium RP</t>
  </si>
  <si>
    <t>przebywajacym na terytorium RP</t>
  </si>
  <si>
    <t xml:space="preserve">Świadczenia społeczne wypłacane obywatelom Ukrainy </t>
  </si>
  <si>
    <t xml:space="preserve">Wynagrodzenia i uposażenia wypłacane w zwiazku z pomocą obywatelom  </t>
  </si>
  <si>
    <t>wypłacanych w zwiazku z pomocą obywatelom Ukrainy</t>
  </si>
  <si>
    <t xml:space="preserve">Składki i inne pochodne od wynagrodzeń pracowników  </t>
  </si>
  <si>
    <t>pomocą obywatelom  Ukrainy</t>
  </si>
  <si>
    <t xml:space="preserve">Wynagrodzenia i uposażenia wypłacane w zwiazku z  </t>
  </si>
  <si>
    <t>wypłaconych w zwiazku z pomocą obywatelom Ukrainy</t>
  </si>
  <si>
    <t xml:space="preserve">Składki i inne pochodne od wynagrodzeń pracowników </t>
  </si>
  <si>
    <t>Zasiłki i pomoc naturze oraz składki na ubezpieczenia emerytalne</t>
  </si>
  <si>
    <t>i rentowe - Pomoc obywatelom Ukrainy - zadania własne</t>
  </si>
  <si>
    <t>na terytorium RP</t>
  </si>
  <si>
    <t xml:space="preserve">Świadczenia społeczne wypłacane obywatelom Ukrainy przebywajacym </t>
  </si>
  <si>
    <t>Edukacyjna opieka wychowawcza - Fundusz Pomocy</t>
  </si>
  <si>
    <t>6290</t>
  </si>
  <si>
    <t xml:space="preserve">Środki na dofinansowanie własnych inwestycji gmin, powiatów </t>
  </si>
  <si>
    <t xml:space="preserve">/związków gmin, związków powiatowo-gminnych, zwiazków </t>
  </si>
  <si>
    <t>powiatów/, samorzadów województw, pozyskane z innych źródeł</t>
  </si>
  <si>
    <t>Wpływy do rozliczenia</t>
  </si>
  <si>
    <t>6100</t>
  </si>
  <si>
    <t>Dofinansowanie ze środków Rządowego Funduszu Inwestycji</t>
  </si>
  <si>
    <t>Lokalnych</t>
  </si>
  <si>
    <t>Pozostała działaność - Dodatek węglowy</t>
  </si>
  <si>
    <t>2040</t>
  </si>
  <si>
    <t xml:space="preserve">Dotacja celowa otrzymana z budżetu państwa na realizację zadań </t>
  </si>
  <si>
    <t>bieżących gmin z zakresu edukacyjnej opieki wychowawczej</t>
  </si>
  <si>
    <t xml:space="preserve">finansowanych w całości przez budżetu państwa w ramach </t>
  </si>
  <si>
    <t>programów rzadowych</t>
  </si>
  <si>
    <t>socjalnym</t>
  </si>
  <si>
    <t xml:space="preserve">Pomoc materialna dla uczniów o charakterze </t>
  </si>
  <si>
    <t>Inne formy pomocy dla uczniów</t>
  </si>
  <si>
    <t>Pozostała działaność - Dodatek na inny opał</t>
  </si>
  <si>
    <t>Pozostałe odsetki</t>
  </si>
  <si>
    <t>92120</t>
  </si>
  <si>
    <t>Ochrona zabytków i opieka nad zabytkami</t>
  </si>
  <si>
    <t>2059</t>
  </si>
  <si>
    <t xml:space="preserve">Dotacja celowa dla jednostki spoza sektora finansów </t>
  </si>
  <si>
    <t>publicznych na finansowanie lub dofinansowanie zadań</t>
  </si>
  <si>
    <t>bieżących zwiazanych z pomocą obywatelom Ukrainy</t>
  </si>
  <si>
    <t>Urzędy gmin/miast i miast na prawach powiatu - Inkubator</t>
  </si>
  <si>
    <t>6309</t>
  </si>
  <si>
    <t xml:space="preserve">Dotacja celowa otrzymana z tytułu popocy finansowej udzielanej </t>
  </si>
  <si>
    <t xml:space="preserve">między jednostkami samorzadu terytorialnego na dofinansowanie </t>
  </si>
  <si>
    <t>własnych zadań inwestycyjnych i zakupów inwestycyjnych</t>
  </si>
  <si>
    <t>- Dostępny samorząd</t>
  </si>
  <si>
    <t>Pozostała działaność - sprzedaż węgla</t>
  </si>
  <si>
    <t>2690</t>
  </si>
  <si>
    <t xml:space="preserve">Środki z Funduszu Pracy otrzymane na realizację zadań </t>
  </si>
  <si>
    <t>wynikających z odrębnych ustaw</t>
  </si>
  <si>
    <t>Pozostała działaność dodatki węglowe</t>
  </si>
  <si>
    <t>Rózne przelewy</t>
  </si>
  <si>
    <t xml:space="preserve">Świadczenia związane z udzielaniem pomocy obywatelom </t>
  </si>
  <si>
    <t>do Zarządzenia Nr 201/22</t>
  </si>
  <si>
    <t>z dnia 28.12.2022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</si>
</sst>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0" fillId="0" borderId="14" xfId="0" applyFill="1" applyBorder="1" applyAlignment="1">
      <alignment/>
    </xf>
    <xf numFmtId="4" fontId="5" fillId="0" borderId="0" xfId="0" applyNumberFormat="1" applyFont="1" applyAlignment="1">
      <alignment/>
    </xf>
    <xf numFmtId="4" fontId="5" fillId="0" borderId="14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2"/>
  <sheetViews>
    <sheetView tabSelected="1" zoomScale="142" zoomScaleNormal="142" workbookViewId="0" topLeftCell="A631">
      <selection activeCell="A524" sqref="A524:IV564"/>
    </sheetView>
  </sheetViews>
  <sheetFormatPr defaultColWidth="9.00390625" defaultRowHeight="12.75"/>
  <cols>
    <col min="1" max="1" width="4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74" customWidth="1"/>
    <col min="6" max="6" width="6.625" style="0" customWidth="1"/>
    <col min="8" max="8" width="11.75390625" style="0" bestFit="1" customWidth="1"/>
  </cols>
  <sheetData>
    <row r="1" ht="12.75">
      <c r="E1" s="74" t="s">
        <v>148</v>
      </c>
    </row>
    <row r="2" spans="4:5" ht="12.75">
      <c r="D2" s="7" t="s">
        <v>508</v>
      </c>
      <c r="E2" s="74" t="s">
        <v>679</v>
      </c>
    </row>
    <row r="3" spans="4:5" ht="12.75">
      <c r="D3" s="6" t="s">
        <v>3</v>
      </c>
      <c r="E3" s="74" t="s">
        <v>167</v>
      </c>
    </row>
    <row r="4" spans="4:5" ht="12.75">
      <c r="D4" s="6"/>
      <c r="E4" s="75" t="s">
        <v>680</v>
      </c>
    </row>
    <row r="5" spans="1:5" ht="12.75">
      <c r="A5" s="1" t="s">
        <v>0</v>
      </c>
      <c r="B5" s="1" t="s">
        <v>4</v>
      </c>
      <c r="C5" s="1" t="s">
        <v>5</v>
      </c>
      <c r="D5" s="1" t="s">
        <v>6</v>
      </c>
      <c r="E5" s="77" t="s">
        <v>133</v>
      </c>
    </row>
    <row r="6" spans="1:5" ht="12.75">
      <c r="A6" s="7">
        <v>801</v>
      </c>
      <c r="B6" s="7"/>
      <c r="C6" s="7"/>
      <c r="D6" s="5" t="s">
        <v>10</v>
      </c>
      <c r="E6" s="87">
        <f>SUM(E7+E58+E63+E75+E44+E31+E89)</f>
        <v>8463945.89</v>
      </c>
    </row>
    <row r="7" spans="1:5" s="5" customFormat="1" ht="12.75">
      <c r="A7" s="7"/>
      <c r="B7" s="7">
        <v>80101</v>
      </c>
      <c r="C7" s="7"/>
      <c r="D7" s="5" t="s">
        <v>2</v>
      </c>
      <c r="E7" s="87">
        <f>SUM(E8:E29)</f>
        <v>6781941.69</v>
      </c>
    </row>
    <row r="8" spans="3:8" ht="12.75">
      <c r="C8" s="6">
        <v>3020</v>
      </c>
      <c r="D8" t="s">
        <v>39</v>
      </c>
      <c r="E8" s="74">
        <v>72488</v>
      </c>
      <c r="H8" s="74"/>
    </row>
    <row r="9" spans="3:8" ht="12.75">
      <c r="C9" s="6">
        <v>4010</v>
      </c>
      <c r="D9" t="s">
        <v>40</v>
      </c>
      <c r="E9" s="74">
        <v>887738</v>
      </c>
      <c r="H9" s="74"/>
    </row>
    <row r="10" spans="3:8" ht="12.75">
      <c r="C10" s="6">
        <v>4040</v>
      </c>
      <c r="D10" t="s">
        <v>41</v>
      </c>
      <c r="E10" s="74">
        <v>61760</v>
      </c>
      <c r="H10" s="74"/>
    </row>
    <row r="11" spans="3:8" ht="12.75">
      <c r="C11" s="6">
        <v>4110</v>
      </c>
      <c r="D11" t="s">
        <v>42</v>
      </c>
      <c r="E11" s="74">
        <v>819984.4</v>
      </c>
      <c r="H11" s="74"/>
    </row>
    <row r="12" spans="3:8" ht="12.75">
      <c r="C12" s="6">
        <v>4120</v>
      </c>
      <c r="D12" t="s">
        <v>483</v>
      </c>
      <c r="E12" s="74">
        <v>63243</v>
      </c>
      <c r="H12" s="74"/>
    </row>
    <row r="13" spans="3:8" ht="12.75">
      <c r="C13" s="6">
        <v>4170</v>
      </c>
      <c r="D13" t="s">
        <v>223</v>
      </c>
      <c r="E13" s="74">
        <v>29100</v>
      </c>
      <c r="H13" s="74"/>
    </row>
    <row r="14" spans="3:8" ht="12.75">
      <c r="C14" s="6">
        <v>4210</v>
      </c>
      <c r="D14" t="s">
        <v>45</v>
      </c>
      <c r="E14" s="74">
        <v>52500</v>
      </c>
      <c r="H14" s="74"/>
    </row>
    <row r="15" spans="3:5" ht="12.75">
      <c r="C15" s="6">
        <v>4240</v>
      </c>
      <c r="D15" t="s">
        <v>391</v>
      </c>
      <c r="E15" s="74">
        <v>27000</v>
      </c>
    </row>
    <row r="16" spans="3:5" ht="12.75">
      <c r="C16" s="6">
        <v>4260</v>
      </c>
      <c r="D16" t="s">
        <v>46</v>
      </c>
      <c r="E16" s="74">
        <v>250500</v>
      </c>
    </row>
    <row r="17" spans="3:5" ht="12.75">
      <c r="C17" s="6">
        <v>4270</v>
      </c>
      <c r="D17" t="s">
        <v>47</v>
      </c>
      <c r="E17" s="74">
        <v>24500</v>
      </c>
    </row>
    <row r="18" spans="3:5" ht="12.75">
      <c r="C18" s="6">
        <v>4280</v>
      </c>
      <c r="D18" t="s">
        <v>243</v>
      </c>
      <c r="E18" s="74">
        <v>2920</v>
      </c>
    </row>
    <row r="19" spans="3:5" ht="12.75">
      <c r="C19" s="6">
        <v>4300</v>
      </c>
      <c r="D19" t="s">
        <v>48</v>
      </c>
      <c r="E19" s="74">
        <v>107500</v>
      </c>
    </row>
    <row r="20" spans="3:5" ht="12.75">
      <c r="C20" s="6">
        <v>4360</v>
      </c>
      <c r="D20" t="s">
        <v>313</v>
      </c>
      <c r="E20" s="74">
        <v>13500</v>
      </c>
    </row>
    <row r="21" spans="3:5" ht="12.75">
      <c r="C21" s="6">
        <v>4410</v>
      </c>
      <c r="D21" t="s">
        <v>49</v>
      </c>
      <c r="E21" s="74">
        <v>800</v>
      </c>
    </row>
    <row r="22" spans="3:5" ht="12.75">
      <c r="C22" s="6">
        <v>4430</v>
      </c>
      <c r="D22" t="s">
        <v>50</v>
      </c>
      <c r="E22" s="74">
        <v>7630</v>
      </c>
    </row>
    <row r="23" spans="3:5" ht="12.75">
      <c r="C23" s="6">
        <v>4440</v>
      </c>
      <c r="D23" t="s">
        <v>51</v>
      </c>
      <c r="E23" s="74">
        <v>221472</v>
      </c>
    </row>
    <row r="24" spans="3:5" ht="12.75">
      <c r="C24" s="6">
        <v>4700</v>
      </c>
      <c r="D24" t="s">
        <v>282</v>
      </c>
      <c r="E24" s="74">
        <v>1340</v>
      </c>
    </row>
    <row r="25" spans="3:5" ht="12.75">
      <c r="C25" s="6">
        <v>4710</v>
      </c>
      <c r="D25" t="s">
        <v>471</v>
      </c>
      <c r="E25" s="74">
        <v>10590</v>
      </c>
    </row>
    <row r="26" spans="3:5" ht="12.75">
      <c r="C26" s="6">
        <v>4790</v>
      </c>
      <c r="D26" t="s">
        <v>513</v>
      </c>
      <c r="E26" s="74">
        <v>3733791</v>
      </c>
    </row>
    <row r="27" spans="3:5" ht="12.75">
      <c r="C27" s="6">
        <v>4800</v>
      </c>
      <c r="D27" t="s">
        <v>514</v>
      </c>
      <c r="E27" s="74">
        <v>326240</v>
      </c>
    </row>
    <row r="28" spans="3:5" ht="12.75">
      <c r="C28" s="6">
        <v>6050</v>
      </c>
      <c r="D28" t="s">
        <v>607</v>
      </c>
      <c r="E28" s="74">
        <v>0</v>
      </c>
    </row>
    <row r="29" spans="3:5" ht="12.75">
      <c r="C29" s="6">
        <v>6060</v>
      </c>
      <c r="D29" t="s">
        <v>74</v>
      </c>
      <c r="E29" s="74">
        <v>67345.29</v>
      </c>
    </row>
    <row r="31" spans="2:5" ht="12.75">
      <c r="B31" s="7">
        <v>80101</v>
      </c>
      <c r="C31" s="7"/>
      <c r="D31" s="5" t="s">
        <v>584</v>
      </c>
      <c r="E31" s="88">
        <f>SUM(E33:E41)</f>
        <v>446250.4</v>
      </c>
    </row>
    <row r="32" spans="2:4" ht="12.75">
      <c r="B32" s="7"/>
      <c r="C32" s="7"/>
      <c r="D32" s="139" t="s">
        <v>583</v>
      </c>
    </row>
    <row r="33" spans="2:5" ht="12.75">
      <c r="B33" s="7"/>
      <c r="C33" s="6">
        <v>4790</v>
      </c>
      <c r="D33" t="s">
        <v>513</v>
      </c>
      <c r="E33" s="74">
        <v>0</v>
      </c>
    </row>
    <row r="34" spans="2:5" ht="12.75">
      <c r="B34" s="7"/>
      <c r="C34" s="6">
        <v>4110</v>
      </c>
      <c r="D34" t="s">
        <v>42</v>
      </c>
      <c r="E34" s="74">
        <v>0</v>
      </c>
    </row>
    <row r="35" spans="2:5" ht="12.75">
      <c r="B35" s="7"/>
      <c r="C35" s="6">
        <v>4120</v>
      </c>
      <c r="D35" t="s">
        <v>517</v>
      </c>
      <c r="E35" s="74">
        <v>0</v>
      </c>
    </row>
    <row r="36" spans="2:5" ht="12.75">
      <c r="B36" s="7"/>
      <c r="C36" s="6">
        <v>4240</v>
      </c>
      <c r="D36" t="s">
        <v>518</v>
      </c>
      <c r="E36" s="74">
        <v>0</v>
      </c>
    </row>
    <row r="37" spans="2:5" ht="12.75">
      <c r="B37" s="7"/>
      <c r="C37" s="6">
        <v>4350</v>
      </c>
      <c r="D37" s="115" t="s">
        <v>622</v>
      </c>
      <c r="E37" s="74">
        <v>8573.17</v>
      </c>
    </row>
    <row r="38" spans="2:4" ht="12.75">
      <c r="B38" s="7"/>
      <c r="D38" s="115" t="s">
        <v>623</v>
      </c>
    </row>
    <row r="39" spans="2:5" ht="12.75">
      <c r="B39" s="7"/>
      <c r="C39" s="6">
        <v>4750</v>
      </c>
      <c r="D39" s="115" t="s">
        <v>620</v>
      </c>
      <c r="E39" s="74">
        <v>365841.01</v>
      </c>
    </row>
    <row r="40" spans="2:4" ht="12.75">
      <c r="B40" s="7"/>
      <c r="D40" s="115" t="s">
        <v>621</v>
      </c>
    </row>
    <row r="41" spans="2:5" ht="12.75">
      <c r="B41" s="7"/>
      <c r="C41" s="6">
        <v>4850</v>
      </c>
      <c r="D41" s="115" t="s">
        <v>618</v>
      </c>
      <c r="E41" s="74">
        <v>71836.22</v>
      </c>
    </row>
    <row r="42" spans="2:4" ht="12.75">
      <c r="B42" s="7"/>
      <c r="D42" s="115" t="s">
        <v>619</v>
      </c>
    </row>
    <row r="43" ht="12.75">
      <c r="E43" s="74"/>
    </row>
    <row r="44" spans="2:5" ht="12.75">
      <c r="B44" s="57">
        <v>80107</v>
      </c>
      <c r="C44" s="57"/>
      <c r="D44" s="56" t="s">
        <v>53</v>
      </c>
      <c r="E44" s="88">
        <f>SUM(E45:E56)</f>
        <v>347288</v>
      </c>
    </row>
    <row r="45" spans="2:5" ht="12.75">
      <c r="B45" s="6"/>
      <c r="C45" s="6">
        <v>3020</v>
      </c>
      <c r="D45" t="s">
        <v>39</v>
      </c>
      <c r="E45" s="74">
        <v>22252</v>
      </c>
    </row>
    <row r="46" spans="2:5" ht="12.75">
      <c r="B46" s="6"/>
      <c r="C46" s="6">
        <v>4110</v>
      </c>
      <c r="D46" t="s">
        <v>42</v>
      </c>
      <c r="E46" s="74">
        <v>42793</v>
      </c>
    </row>
    <row r="47" spans="2:5" ht="12.75">
      <c r="B47" s="6"/>
      <c r="C47" s="6">
        <v>4120</v>
      </c>
      <c r="D47" t="s">
        <v>517</v>
      </c>
      <c r="E47" s="74">
        <v>2540</v>
      </c>
    </row>
    <row r="48" spans="2:5" ht="12.75">
      <c r="B48" s="6"/>
      <c r="C48" s="6">
        <v>4210</v>
      </c>
      <c r="D48" t="s">
        <v>45</v>
      </c>
      <c r="E48" s="74">
        <v>100</v>
      </c>
    </row>
    <row r="49" spans="2:5" ht="12.75">
      <c r="B49" s="6"/>
      <c r="C49" s="6">
        <v>4240</v>
      </c>
      <c r="D49" t="s">
        <v>518</v>
      </c>
      <c r="E49" s="74">
        <v>210</v>
      </c>
    </row>
    <row r="50" spans="2:5" ht="12.75">
      <c r="B50" s="6"/>
      <c r="C50" s="6">
        <v>4260</v>
      </c>
      <c r="D50" t="s">
        <v>46</v>
      </c>
      <c r="E50" s="74">
        <v>5000</v>
      </c>
    </row>
    <row r="51" spans="2:5" ht="12.75">
      <c r="B51" s="6"/>
      <c r="C51" s="6">
        <v>4270</v>
      </c>
      <c r="D51" t="s">
        <v>47</v>
      </c>
      <c r="E51" s="74">
        <v>800</v>
      </c>
    </row>
    <row r="52" spans="2:5" ht="12.75">
      <c r="B52" s="6"/>
      <c r="C52" s="6">
        <v>4300</v>
      </c>
      <c r="D52" t="s">
        <v>48</v>
      </c>
      <c r="E52" s="74">
        <v>0</v>
      </c>
    </row>
    <row r="53" spans="2:5" ht="12.75">
      <c r="B53" s="6"/>
      <c r="C53" s="6">
        <v>4440</v>
      </c>
      <c r="D53" t="s">
        <v>51</v>
      </c>
      <c r="E53" s="74">
        <v>12260</v>
      </c>
    </row>
    <row r="54" spans="2:5" ht="12.75">
      <c r="B54" s="6"/>
      <c r="C54" s="6">
        <v>4710</v>
      </c>
      <c r="D54" t="s">
        <v>519</v>
      </c>
      <c r="E54" s="74">
        <v>500</v>
      </c>
    </row>
    <row r="55" spans="2:5" ht="12.75">
      <c r="B55" s="6"/>
      <c r="C55" s="6">
        <v>4790</v>
      </c>
      <c r="D55" t="s">
        <v>515</v>
      </c>
      <c r="E55" s="74">
        <v>241450</v>
      </c>
    </row>
    <row r="56" spans="2:5" ht="12.75">
      <c r="B56" s="6"/>
      <c r="C56" s="6">
        <v>4800</v>
      </c>
      <c r="D56" t="s">
        <v>516</v>
      </c>
      <c r="E56" s="74">
        <v>19383</v>
      </c>
    </row>
    <row r="57" ht="12.75">
      <c r="E57" s="74"/>
    </row>
    <row r="58" spans="2:5" ht="12.75">
      <c r="B58" s="7">
        <v>80146</v>
      </c>
      <c r="C58" s="7"/>
      <c r="D58" s="5" t="s">
        <v>161</v>
      </c>
      <c r="E58" s="87">
        <f>SUM(E59:E62)</f>
        <v>31814</v>
      </c>
    </row>
    <row r="59" spans="2:5" ht="12.75">
      <c r="B59" s="7"/>
      <c r="C59" s="6">
        <v>4210</v>
      </c>
      <c r="D59" t="s">
        <v>45</v>
      </c>
      <c r="E59" s="107">
        <v>10120</v>
      </c>
    </row>
    <row r="60" spans="2:5" ht="12.75">
      <c r="B60" s="7"/>
      <c r="C60" s="6">
        <v>4300</v>
      </c>
      <c r="D60" t="s">
        <v>48</v>
      </c>
      <c r="E60" s="107">
        <v>2170</v>
      </c>
    </row>
    <row r="61" spans="2:5" ht="12.75">
      <c r="B61" s="6"/>
      <c r="C61" s="6">
        <v>4410</v>
      </c>
      <c r="D61" t="s">
        <v>49</v>
      </c>
      <c r="E61" s="74">
        <v>524</v>
      </c>
    </row>
    <row r="62" spans="2:5" ht="12.75">
      <c r="B62" s="6"/>
      <c r="C62" s="6">
        <v>4700</v>
      </c>
      <c r="D62" t="s">
        <v>282</v>
      </c>
      <c r="E62" s="74">
        <v>19000</v>
      </c>
    </row>
    <row r="63" spans="2:5" ht="12.75">
      <c r="B63" s="57">
        <v>80148</v>
      </c>
      <c r="C63" s="57"/>
      <c r="D63" s="56" t="s">
        <v>319</v>
      </c>
      <c r="E63" s="88">
        <f>SUM(E64:E74)</f>
        <v>475817</v>
      </c>
    </row>
    <row r="64" spans="2:5" ht="12.75">
      <c r="B64" s="57"/>
      <c r="C64" s="6">
        <v>3020</v>
      </c>
      <c r="D64" t="s">
        <v>39</v>
      </c>
      <c r="E64" s="107">
        <v>6200</v>
      </c>
    </row>
    <row r="65" spans="2:5" ht="12.75">
      <c r="B65" s="6"/>
      <c r="C65" s="6">
        <v>4010</v>
      </c>
      <c r="D65" t="s">
        <v>40</v>
      </c>
      <c r="E65" s="107">
        <v>357654</v>
      </c>
    </row>
    <row r="66" spans="2:5" ht="12.75">
      <c r="B66" s="6"/>
      <c r="C66" s="6">
        <v>4040</v>
      </c>
      <c r="D66" t="s">
        <v>41</v>
      </c>
      <c r="E66" s="107">
        <v>24500</v>
      </c>
    </row>
    <row r="67" spans="2:5" ht="12.75">
      <c r="B67" s="6"/>
      <c r="C67" s="6">
        <v>4110</v>
      </c>
      <c r="D67" t="s">
        <v>42</v>
      </c>
      <c r="E67" s="107">
        <v>57004</v>
      </c>
    </row>
    <row r="68" spans="2:5" ht="12.75">
      <c r="B68" s="6"/>
      <c r="C68" s="6">
        <v>4120</v>
      </c>
      <c r="D68" t="s">
        <v>483</v>
      </c>
      <c r="E68" s="107">
        <v>4668</v>
      </c>
    </row>
    <row r="69" spans="2:5" ht="12.75">
      <c r="B69" s="6"/>
      <c r="C69" s="6">
        <v>4210</v>
      </c>
      <c r="D69" t="s">
        <v>45</v>
      </c>
      <c r="E69" s="107">
        <v>4800</v>
      </c>
    </row>
    <row r="70" spans="2:5" ht="12.75">
      <c r="B70" s="6"/>
      <c r="C70" s="6">
        <v>4260</v>
      </c>
      <c r="D70" t="s">
        <v>46</v>
      </c>
      <c r="E70" s="107">
        <v>6100</v>
      </c>
    </row>
    <row r="71" spans="2:5" ht="12.75">
      <c r="B71" s="6"/>
      <c r="C71" s="6">
        <v>4270</v>
      </c>
      <c r="D71" t="s">
        <v>47</v>
      </c>
      <c r="E71" s="107">
        <v>1050</v>
      </c>
    </row>
    <row r="72" spans="2:5" ht="12.75">
      <c r="B72" s="6"/>
      <c r="C72" s="6">
        <v>4300</v>
      </c>
      <c r="D72" t="s">
        <v>48</v>
      </c>
      <c r="E72" s="107">
        <v>1200</v>
      </c>
    </row>
    <row r="73" spans="2:5" ht="12.75">
      <c r="B73" s="6"/>
      <c r="C73" s="6">
        <v>4440</v>
      </c>
      <c r="D73" t="s">
        <v>51</v>
      </c>
      <c r="E73" s="107">
        <v>11641</v>
      </c>
    </row>
    <row r="74" spans="2:5" ht="12.75">
      <c r="B74" s="6"/>
      <c r="C74" s="6">
        <v>4710</v>
      </c>
      <c r="D74" t="s">
        <v>471</v>
      </c>
      <c r="E74" s="107">
        <v>1000</v>
      </c>
    </row>
    <row r="75" spans="2:5" ht="12.75">
      <c r="B75" s="57">
        <v>80150</v>
      </c>
      <c r="C75" s="57"/>
      <c r="D75" s="118" t="s">
        <v>392</v>
      </c>
      <c r="E75" s="88">
        <f>SUM(E79:E88)</f>
        <v>336364</v>
      </c>
    </row>
    <row r="76" spans="4:5" ht="12.75">
      <c r="D76" s="118" t="s">
        <v>395</v>
      </c>
      <c r="E76" s="74"/>
    </row>
    <row r="77" spans="4:5" ht="12.75">
      <c r="D77" s="118" t="s">
        <v>396</v>
      </c>
      <c r="E77" s="74"/>
    </row>
    <row r="78" spans="4:5" ht="12.75">
      <c r="D78" s="120" t="s">
        <v>397</v>
      </c>
      <c r="E78" s="74"/>
    </row>
    <row r="79" spans="2:5" ht="12.75">
      <c r="B79" s="6"/>
      <c r="C79" s="6">
        <v>3020</v>
      </c>
      <c r="D79" t="s">
        <v>39</v>
      </c>
      <c r="E79" s="74">
        <v>390</v>
      </c>
    </row>
    <row r="80" spans="2:5" ht="12.75">
      <c r="B80" s="6"/>
      <c r="C80" s="6">
        <v>4110</v>
      </c>
      <c r="D80" t="s">
        <v>42</v>
      </c>
      <c r="E80" s="74">
        <v>43381</v>
      </c>
    </row>
    <row r="81" spans="3:5" ht="12.75">
      <c r="C81" s="6">
        <v>4120</v>
      </c>
      <c r="D81" t="s">
        <v>483</v>
      </c>
      <c r="E81" s="74">
        <v>2783</v>
      </c>
    </row>
    <row r="82" spans="3:5" ht="12.75">
      <c r="C82" s="6">
        <v>4210</v>
      </c>
      <c r="D82" t="s">
        <v>45</v>
      </c>
      <c r="E82" s="74">
        <v>6687</v>
      </c>
    </row>
    <row r="83" spans="3:5" ht="12.75">
      <c r="C83" s="6">
        <v>4240</v>
      </c>
      <c r="D83" t="s">
        <v>391</v>
      </c>
      <c r="E83" s="74">
        <v>2000</v>
      </c>
    </row>
    <row r="84" spans="3:5" ht="12.75">
      <c r="C84" s="6">
        <v>4270</v>
      </c>
      <c r="D84" t="s">
        <v>47</v>
      </c>
      <c r="E84" s="74">
        <v>0</v>
      </c>
    </row>
    <row r="85" spans="3:5" ht="12.75">
      <c r="C85" s="6">
        <v>4440</v>
      </c>
      <c r="D85" t="s">
        <v>51</v>
      </c>
      <c r="E85" s="74">
        <v>11356</v>
      </c>
    </row>
    <row r="86" spans="3:5" ht="12.75">
      <c r="C86" s="6">
        <v>4710</v>
      </c>
      <c r="D86" t="s">
        <v>471</v>
      </c>
      <c r="E86" s="74">
        <v>400</v>
      </c>
    </row>
    <row r="87" spans="3:5" ht="12.75">
      <c r="C87" s="6">
        <v>4790</v>
      </c>
      <c r="D87" t="s">
        <v>515</v>
      </c>
      <c r="E87" s="74">
        <v>256507</v>
      </c>
    </row>
    <row r="88" spans="3:5" ht="12.75">
      <c r="C88" s="6">
        <v>4800</v>
      </c>
      <c r="D88" t="s">
        <v>516</v>
      </c>
      <c r="E88" s="74">
        <v>12860</v>
      </c>
    </row>
    <row r="89" spans="2:5" ht="12.75">
      <c r="B89" s="53" t="s">
        <v>612</v>
      </c>
      <c r="C89" s="54"/>
      <c r="D89" s="65" t="s">
        <v>609</v>
      </c>
      <c r="E89" s="88">
        <f>E92</f>
        <v>44470.8</v>
      </c>
    </row>
    <row r="90" spans="2:4" ht="12.75">
      <c r="B90" s="53"/>
      <c r="C90" s="54"/>
      <c r="D90" s="65" t="s">
        <v>614</v>
      </c>
    </row>
    <row r="91" spans="2:4" ht="12.75">
      <c r="B91" s="53"/>
      <c r="C91" s="54"/>
      <c r="D91" s="65" t="s">
        <v>613</v>
      </c>
    </row>
    <row r="92" spans="3:5" ht="12.75">
      <c r="C92" s="6">
        <v>4240</v>
      </c>
      <c r="D92" t="s">
        <v>391</v>
      </c>
      <c r="E92" s="74">
        <v>44470.8</v>
      </c>
    </row>
    <row r="94" spans="1:5" ht="12.75">
      <c r="A94" s="7">
        <v>854</v>
      </c>
      <c r="B94" s="7"/>
      <c r="C94" s="7"/>
      <c r="D94" s="5" t="s">
        <v>52</v>
      </c>
      <c r="E94" s="87">
        <f>SUM(E95)</f>
        <v>157400</v>
      </c>
    </row>
    <row r="95" spans="1:5" s="56" customFormat="1" ht="12.75">
      <c r="A95" s="57"/>
      <c r="B95" s="57">
        <v>85416</v>
      </c>
      <c r="C95" s="57"/>
      <c r="D95" s="56" t="s">
        <v>444</v>
      </c>
      <c r="E95" s="88">
        <f>SUM(E96:E96)</f>
        <v>157400</v>
      </c>
    </row>
    <row r="96" spans="3:5" ht="12.75">
      <c r="C96" s="6">
        <v>3240</v>
      </c>
      <c r="D96" s="58" t="s">
        <v>222</v>
      </c>
      <c r="E96" s="74">
        <v>157400</v>
      </c>
    </row>
    <row r="97" ht="12.75">
      <c r="D97" s="58"/>
    </row>
    <row r="98" ht="12.75">
      <c r="D98" s="58"/>
    </row>
    <row r="99" ht="13.5" customHeight="1">
      <c r="D99" s="56"/>
    </row>
    <row r="100" ht="13.5" customHeight="1"/>
    <row r="101" ht="13.5" customHeight="1">
      <c r="D101" s="56"/>
    </row>
    <row r="102" ht="12.75">
      <c r="E102" s="74" t="s">
        <v>224</v>
      </c>
    </row>
    <row r="103" spans="4:5" ht="12.75">
      <c r="D103" s="7" t="s">
        <v>508</v>
      </c>
      <c r="E103" s="74" t="s">
        <v>679</v>
      </c>
    </row>
    <row r="104" spans="4:5" ht="12.75">
      <c r="D104" s="6" t="s">
        <v>8</v>
      </c>
      <c r="E104" s="74" t="s">
        <v>167</v>
      </c>
    </row>
    <row r="105" spans="4:5" ht="12.75">
      <c r="D105" s="6"/>
      <c r="E105" s="75" t="s">
        <v>680</v>
      </c>
    </row>
    <row r="106" spans="1:5" ht="12.75">
      <c r="A106" s="1" t="s">
        <v>0</v>
      </c>
      <c r="B106" s="1" t="s">
        <v>4</v>
      </c>
      <c r="C106" s="1" t="s">
        <v>5</v>
      </c>
      <c r="D106" s="1" t="s">
        <v>6</v>
      </c>
      <c r="E106" s="77" t="s">
        <v>133</v>
      </c>
    </row>
    <row r="107" spans="1:5" ht="12.75">
      <c r="A107" s="7">
        <v>801</v>
      </c>
      <c r="B107" s="7"/>
      <c r="C107" s="7"/>
      <c r="D107" s="5" t="s">
        <v>10</v>
      </c>
      <c r="E107" s="87">
        <f>+E132+E108+E144+E158+E163+E175+E187</f>
        <v>6455055.54</v>
      </c>
    </row>
    <row r="108" spans="1:5" s="5" customFormat="1" ht="12.75">
      <c r="A108" s="7"/>
      <c r="B108" s="7">
        <v>80101</v>
      </c>
      <c r="C108" s="7"/>
      <c r="D108" s="5" t="s">
        <v>2</v>
      </c>
      <c r="E108" s="87">
        <f>SUM(E109:E130)</f>
        <v>5229534.3</v>
      </c>
    </row>
    <row r="109" spans="3:5" ht="12.75">
      <c r="C109" s="6">
        <v>3020</v>
      </c>
      <c r="D109" t="s">
        <v>39</v>
      </c>
      <c r="E109" s="74">
        <v>19820</v>
      </c>
    </row>
    <row r="110" spans="3:5" ht="12.75">
      <c r="C110" s="6">
        <v>4010</v>
      </c>
      <c r="D110" t="s">
        <v>40</v>
      </c>
      <c r="E110" s="74">
        <v>420735</v>
      </c>
    </row>
    <row r="111" spans="3:5" ht="12.75">
      <c r="C111" s="6">
        <v>4040</v>
      </c>
      <c r="D111" t="s">
        <v>41</v>
      </c>
      <c r="E111" s="74">
        <v>27634</v>
      </c>
    </row>
    <row r="112" spans="3:5" ht="12.75">
      <c r="C112" s="6">
        <v>4110</v>
      </c>
      <c r="D112" t="s">
        <v>42</v>
      </c>
      <c r="E112" s="74">
        <v>641041.1</v>
      </c>
    </row>
    <row r="113" spans="3:5" ht="12.75">
      <c r="C113" s="6">
        <v>4120</v>
      </c>
      <c r="D113" t="s">
        <v>483</v>
      </c>
      <c r="E113" s="74">
        <v>65561</v>
      </c>
    </row>
    <row r="114" spans="3:5" ht="12.75">
      <c r="C114" s="6">
        <v>4140</v>
      </c>
      <c r="D114" t="s">
        <v>278</v>
      </c>
      <c r="E114" s="74">
        <v>2825</v>
      </c>
    </row>
    <row r="115" spans="3:5" ht="12.75">
      <c r="C115" s="6">
        <v>4170</v>
      </c>
      <c r="D115" t="s">
        <v>223</v>
      </c>
      <c r="E115" s="74">
        <v>15000</v>
      </c>
    </row>
    <row r="116" spans="3:5" ht="12.75">
      <c r="C116" s="6">
        <v>4210</v>
      </c>
      <c r="D116" t="s">
        <v>45</v>
      </c>
      <c r="E116" s="74">
        <v>44000</v>
      </c>
    </row>
    <row r="117" spans="3:5" ht="12.75">
      <c r="C117" s="6">
        <v>4240</v>
      </c>
      <c r="D117" t="s">
        <v>391</v>
      </c>
      <c r="E117" s="74">
        <v>16000</v>
      </c>
    </row>
    <row r="118" spans="3:5" ht="12.75">
      <c r="C118" s="6">
        <v>4260</v>
      </c>
      <c r="D118" t="s">
        <v>46</v>
      </c>
      <c r="E118" s="74">
        <v>205153</v>
      </c>
    </row>
    <row r="119" spans="3:5" ht="12.75">
      <c r="C119" s="6">
        <v>4270</v>
      </c>
      <c r="D119" t="s">
        <v>47</v>
      </c>
      <c r="E119" s="74">
        <v>11300</v>
      </c>
    </row>
    <row r="120" spans="3:5" ht="12.75">
      <c r="C120" s="6">
        <v>4280</v>
      </c>
      <c r="D120" t="s">
        <v>243</v>
      </c>
      <c r="E120" s="74">
        <v>2960</v>
      </c>
    </row>
    <row r="121" spans="3:5" ht="12.75">
      <c r="C121" s="6">
        <v>4300</v>
      </c>
      <c r="D121" t="s">
        <v>48</v>
      </c>
      <c r="E121" s="74">
        <v>77820</v>
      </c>
    </row>
    <row r="122" spans="3:5" ht="12.75">
      <c r="C122" s="6">
        <v>4360</v>
      </c>
      <c r="D122" t="s">
        <v>313</v>
      </c>
      <c r="E122" s="74">
        <v>7800</v>
      </c>
    </row>
    <row r="123" spans="3:5" ht="12.75">
      <c r="C123" s="6">
        <v>4410</v>
      </c>
      <c r="D123" t="s">
        <v>49</v>
      </c>
      <c r="E123" s="74">
        <v>810</v>
      </c>
    </row>
    <row r="124" spans="3:5" ht="12.75">
      <c r="C124" s="6">
        <v>4430</v>
      </c>
      <c r="D124" t="s">
        <v>50</v>
      </c>
      <c r="E124" s="74">
        <v>4611</v>
      </c>
    </row>
    <row r="125" spans="3:5" ht="12.75">
      <c r="C125" s="6">
        <v>4440</v>
      </c>
      <c r="D125" t="s">
        <v>51</v>
      </c>
      <c r="E125" s="74">
        <v>170136</v>
      </c>
    </row>
    <row r="126" spans="3:5" ht="12.75">
      <c r="C126" s="6">
        <v>4700</v>
      </c>
      <c r="D126" t="s">
        <v>281</v>
      </c>
      <c r="E126" s="74">
        <v>1000</v>
      </c>
    </row>
    <row r="127" spans="1:5" ht="12.75">
      <c r="A127"/>
      <c r="C127" s="6">
        <v>4710</v>
      </c>
      <c r="D127" t="s">
        <v>471</v>
      </c>
      <c r="E127" s="74">
        <v>10100</v>
      </c>
    </row>
    <row r="128" spans="1:5" ht="12.75">
      <c r="A128"/>
      <c r="C128" s="6">
        <v>4790</v>
      </c>
      <c r="D128" t="s">
        <v>513</v>
      </c>
      <c r="E128" s="74">
        <v>3169490</v>
      </c>
    </row>
    <row r="129" spans="1:5" ht="12.75">
      <c r="A129"/>
      <c r="C129" s="50">
        <v>4800</v>
      </c>
      <c r="D129" s="12" t="s">
        <v>514</v>
      </c>
      <c r="E129" s="74">
        <v>255353</v>
      </c>
    </row>
    <row r="130" spans="1:5" ht="12.75">
      <c r="A130"/>
      <c r="C130" s="6">
        <v>6060</v>
      </c>
      <c r="D130" t="s">
        <v>74</v>
      </c>
      <c r="E130" s="74">
        <v>60385.2</v>
      </c>
    </row>
    <row r="131" ht="12.75">
      <c r="A131"/>
    </row>
    <row r="132" spans="1:5" ht="12.75">
      <c r="A132"/>
      <c r="B132" s="7">
        <v>80101</v>
      </c>
      <c r="C132" s="7"/>
      <c r="D132" s="5" t="s">
        <v>584</v>
      </c>
      <c r="E132" s="88">
        <f>SUM(E134:E141)</f>
        <v>330676.27</v>
      </c>
    </row>
    <row r="133" spans="1:4" ht="12.75">
      <c r="A133"/>
      <c r="B133" s="7"/>
      <c r="C133" s="7"/>
      <c r="D133" s="139" t="s">
        <v>583</v>
      </c>
    </row>
    <row r="134" spans="1:5" ht="12.75">
      <c r="A134"/>
      <c r="B134" s="7"/>
      <c r="C134" s="6">
        <v>4790</v>
      </c>
      <c r="D134" t="s">
        <v>513</v>
      </c>
      <c r="E134" s="74">
        <v>0</v>
      </c>
    </row>
    <row r="135" spans="1:5" ht="12.75">
      <c r="A135"/>
      <c r="B135" s="7"/>
      <c r="C135" s="6">
        <v>4110</v>
      </c>
      <c r="D135" t="s">
        <v>42</v>
      </c>
      <c r="E135" s="74">
        <v>0</v>
      </c>
    </row>
    <row r="136" spans="1:5" ht="12.75">
      <c r="A136"/>
      <c r="B136" s="7"/>
      <c r="C136" s="6">
        <v>4120</v>
      </c>
      <c r="D136" t="s">
        <v>517</v>
      </c>
      <c r="E136" s="74">
        <v>0</v>
      </c>
    </row>
    <row r="137" spans="1:5" ht="12.75">
      <c r="A137"/>
      <c r="B137" s="7"/>
      <c r="C137" s="6">
        <v>4350</v>
      </c>
      <c r="D137" s="115" t="s">
        <v>622</v>
      </c>
      <c r="E137" s="74">
        <v>4800</v>
      </c>
    </row>
    <row r="138" spans="1:4" ht="12.75">
      <c r="A138"/>
      <c r="B138" s="7"/>
      <c r="D138" s="115" t="s">
        <v>623</v>
      </c>
    </row>
    <row r="139" spans="1:5" ht="12.75">
      <c r="A139"/>
      <c r="B139" s="7"/>
      <c r="C139" s="6">
        <v>4750</v>
      </c>
      <c r="D139" s="115" t="s">
        <v>620</v>
      </c>
      <c r="E139" s="74">
        <v>272570.36</v>
      </c>
    </row>
    <row r="140" spans="1:4" ht="12.75">
      <c r="A140"/>
      <c r="B140" s="7"/>
      <c r="D140" s="115" t="s">
        <v>621</v>
      </c>
    </row>
    <row r="141" spans="1:5" ht="12.75">
      <c r="A141"/>
      <c r="B141" s="7"/>
      <c r="C141" s="6">
        <v>4850</v>
      </c>
      <c r="D141" s="115" t="s">
        <v>618</v>
      </c>
      <c r="E141" s="74">
        <v>53305.91</v>
      </c>
    </row>
    <row r="142" spans="1:4" ht="12.75">
      <c r="A142"/>
      <c r="B142" s="7"/>
      <c r="D142" s="115" t="s">
        <v>619</v>
      </c>
    </row>
    <row r="143" ht="12.75">
      <c r="A143"/>
    </row>
    <row r="144" spans="1:5" ht="12.75">
      <c r="A144"/>
      <c r="B144" s="57">
        <v>80107</v>
      </c>
      <c r="C144" s="57"/>
      <c r="D144" s="56" t="s">
        <v>53</v>
      </c>
      <c r="E144" s="88">
        <f>SUM(E145:E156)</f>
        <v>259827</v>
      </c>
    </row>
    <row r="145" spans="1:5" ht="12.75">
      <c r="A145"/>
      <c r="C145" s="6">
        <v>3020</v>
      </c>
      <c r="D145" t="s">
        <v>39</v>
      </c>
      <c r="E145" s="74">
        <v>0</v>
      </c>
    </row>
    <row r="146" spans="1:5" ht="12.75">
      <c r="A146"/>
      <c r="C146" s="6">
        <v>4110</v>
      </c>
      <c r="D146" t="s">
        <v>42</v>
      </c>
      <c r="E146" s="74">
        <v>33730</v>
      </c>
    </row>
    <row r="147" spans="1:5" ht="12.75">
      <c r="A147"/>
      <c r="C147" s="6">
        <v>4120</v>
      </c>
      <c r="D147" t="s">
        <v>517</v>
      </c>
      <c r="E147" s="74">
        <v>1520</v>
      </c>
    </row>
    <row r="148" spans="1:5" ht="12.75">
      <c r="A148"/>
      <c r="C148" s="6">
        <v>4210</v>
      </c>
      <c r="D148" t="s">
        <v>45</v>
      </c>
      <c r="E148" s="74">
        <v>200</v>
      </c>
    </row>
    <row r="149" spans="1:5" ht="12.75">
      <c r="A149"/>
      <c r="C149" s="6">
        <v>4240</v>
      </c>
      <c r="D149" t="s">
        <v>518</v>
      </c>
      <c r="E149" s="74">
        <v>1000</v>
      </c>
    </row>
    <row r="150" spans="1:5" ht="12.75">
      <c r="A150"/>
      <c r="C150" s="6">
        <v>4260</v>
      </c>
      <c r="D150" t="s">
        <v>46</v>
      </c>
      <c r="E150" s="74">
        <v>8300</v>
      </c>
    </row>
    <row r="151" spans="1:5" ht="12.75">
      <c r="A151"/>
      <c r="C151" s="6">
        <v>4270</v>
      </c>
      <c r="D151" t="s">
        <v>47</v>
      </c>
      <c r="E151" s="74">
        <v>400</v>
      </c>
    </row>
    <row r="152" spans="1:5" ht="12.75">
      <c r="A152"/>
      <c r="C152" s="6">
        <v>4300</v>
      </c>
      <c r="D152" t="s">
        <v>48</v>
      </c>
      <c r="E152" s="74">
        <v>0</v>
      </c>
    </row>
    <row r="153" spans="1:5" ht="12.75">
      <c r="A153"/>
      <c r="C153" s="6">
        <v>4440</v>
      </c>
      <c r="D153" t="s">
        <v>51</v>
      </c>
      <c r="E153" s="74">
        <v>13399</v>
      </c>
    </row>
    <row r="154" spans="1:5" ht="12.75">
      <c r="A154"/>
      <c r="C154" s="6">
        <v>4710</v>
      </c>
      <c r="D154" t="s">
        <v>519</v>
      </c>
      <c r="E154" s="74">
        <v>50</v>
      </c>
    </row>
    <row r="155" spans="1:5" ht="12.75">
      <c r="A155"/>
      <c r="C155" s="6">
        <v>4790</v>
      </c>
      <c r="D155" t="s">
        <v>515</v>
      </c>
      <c r="E155" s="74">
        <v>188000</v>
      </c>
    </row>
    <row r="156" spans="1:5" ht="12.75">
      <c r="A156"/>
      <c r="C156" s="6">
        <v>4800</v>
      </c>
      <c r="D156" t="s">
        <v>516</v>
      </c>
      <c r="E156" s="74">
        <v>13228</v>
      </c>
    </row>
    <row r="157" spans="1:4" ht="12.75">
      <c r="A157"/>
      <c r="C157" s="50"/>
      <c r="D157" s="12"/>
    </row>
    <row r="158" spans="1:5" ht="12.75">
      <c r="A158"/>
      <c r="B158" s="7">
        <v>80146</v>
      </c>
      <c r="C158" s="7"/>
      <c r="D158" s="5" t="s">
        <v>161</v>
      </c>
      <c r="E158" s="87">
        <f>SUM(E159:E162)</f>
        <v>26427</v>
      </c>
    </row>
    <row r="159" spans="1:5" ht="12.75">
      <c r="A159"/>
      <c r="B159" s="7"/>
      <c r="C159" s="6">
        <v>4210</v>
      </c>
      <c r="D159" t="s">
        <v>45</v>
      </c>
      <c r="E159" s="90">
        <v>15591</v>
      </c>
    </row>
    <row r="160" spans="1:5" ht="12.75">
      <c r="A160"/>
      <c r="C160" s="6">
        <v>4300</v>
      </c>
      <c r="D160" t="s">
        <v>48</v>
      </c>
      <c r="E160" s="74">
        <v>1000</v>
      </c>
    </row>
    <row r="161" spans="1:5" ht="12.75">
      <c r="A161"/>
      <c r="C161" s="6">
        <v>4410</v>
      </c>
      <c r="D161" t="s">
        <v>49</v>
      </c>
      <c r="E161" s="74">
        <v>0</v>
      </c>
    </row>
    <row r="162" spans="1:5" ht="12.75">
      <c r="A162"/>
      <c r="C162" s="6">
        <v>4700</v>
      </c>
      <c r="D162" t="s">
        <v>281</v>
      </c>
      <c r="E162" s="74">
        <v>9836</v>
      </c>
    </row>
    <row r="163" spans="1:5" ht="12.75">
      <c r="A163"/>
      <c r="B163" s="57">
        <v>80148</v>
      </c>
      <c r="C163" s="57"/>
      <c r="D163" s="56" t="s">
        <v>319</v>
      </c>
      <c r="E163" s="88">
        <f>SUM(E164:E174)</f>
        <v>323290</v>
      </c>
    </row>
    <row r="164" spans="1:5" ht="12.75">
      <c r="A164"/>
      <c r="B164" s="57"/>
      <c r="C164" s="6">
        <v>3020</v>
      </c>
      <c r="D164" t="s">
        <v>39</v>
      </c>
      <c r="E164" s="107">
        <v>4700</v>
      </c>
    </row>
    <row r="165" spans="1:5" ht="12.75">
      <c r="A165"/>
      <c r="C165" s="6">
        <v>4010</v>
      </c>
      <c r="D165" t="s">
        <v>40</v>
      </c>
      <c r="E165" s="74">
        <v>237360</v>
      </c>
    </row>
    <row r="166" spans="1:5" ht="12.75">
      <c r="A166"/>
      <c r="C166" s="6">
        <v>4040</v>
      </c>
      <c r="D166" t="s">
        <v>41</v>
      </c>
      <c r="E166" s="74">
        <v>18446</v>
      </c>
    </row>
    <row r="167" spans="1:5" ht="12.75">
      <c r="A167"/>
      <c r="C167" s="6">
        <v>4110</v>
      </c>
      <c r="D167" t="s">
        <v>42</v>
      </c>
      <c r="E167" s="74">
        <v>43580</v>
      </c>
    </row>
    <row r="168" spans="1:5" ht="12.75">
      <c r="A168"/>
      <c r="C168" s="6">
        <v>4120</v>
      </c>
      <c r="D168" t="s">
        <v>483</v>
      </c>
      <c r="E168" s="74">
        <v>2520</v>
      </c>
    </row>
    <row r="169" spans="1:5" ht="12.75">
      <c r="A169"/>
      <c r="C169" s="6">
        <v>4210</v>
      </c>
      <c r="D169" t="s">
        <v>45</v>
      </c>
      <c r="E169" s="74">
        <v>2400</v>
      </c>
    </row>
    <row r="170" spans="1:5" ht="12.75">
      <c r="A170"/>
      <c r="C170" s="6">
        <v>4260</v>
      </c>
      <c r="D170" t="s">
        <v>46</v>
      </c>
      <c r="E170" s="74">
        <v>3600</v>
      </c>
    </row>
    <row r="171" spans="1:5" ht="12.75">
      <c r="A171"/>
      <c r="C171" s="6">
        <v>4270</v>
      </c>
      <c r="D171" t="s">
        <v>47</v>
      </c>
      <c r="E171" s="74">
        <v>100</v>
      </c>
    </row>
    <row r="172" spans="1:5" ht="12.75">
      <c r="A172"/>
      <c r="C172" s="6">
        <v>4300</v>
      </c>
      <c r="D172" t="s">
        <v>48</v>
      </c>
      <c r="E172" s="74">
        <v>346</v>
      </c>
    </row>
    <row r="173" spans="1:5" ht="12.75">
      <c r="A173"/>
      <c r="C173" s="6">
        <v>4440</v>
      </c>
      <c r="D173" t="s">
        <v>51</v>
      </c>
      <c r="E173" s="74">
        <v>10238</v>
      </c>
    </row>
    <row r="174" spans="1:5" ht="12.75">
      <c r="A174"/>
      <c r="C174" s="6">
        <v>4710</v>
      </c>
      <c r="D174" t="s">
        <v>471</v>
      </c>
      <c r="E174" s="74">
        <v>0</v>
      </c>
    </row>
    <row r="175" spans="1:5" ht="12.75">
      <c r="A175"/>
      <c r="B175" s="57">
        <v>80150</v>
      </c>
      <c r="C175" s="57"/>
      <c r="D175" s="118" t="s">
        <v>392</v>
      </c>
      <c r="E175" s="88">
        <f>SUM(E179:E186)</f>
        <v>231244</v>
      </c>
    </row>
    <row r="176" spans="1:4" ht="12.75">
      <c r="A176"/>
      <c r="D176" s="118" t="s">
        <v>395</v>
      </c>
    </row>
    <row r="177" spans="1:4" ht="12.75">
      <c r="A177"/>
      <c r="D177" s="118" t="s">
        <v>396</v>
      </c>
    </row>
    <row r="178" spans="1:4" ht="12.75">
      <c r="A178"/>
      <c r="D178" s="120" t="s">
        <v>397</v>
      </c>
    </row>
    <row r="179" spans="1:5" ht="12.75">
      <c r="A179"/>
      <c r="C179" s="6">
        <v>3020</v>
      </c>
      <c r="D179" t="s">
        <v>39</v>
      </c>
      <c r="E179" s="74">
        <v>350</v>
      </c>
    </row>
    <row r="180" spans="3:5" ht="12.75">
      <c r="C180" s="6">
        <v>4110</v>
      </c>
      <c r="D180" t="s">
        <v>42</v>
      </c>
      <c r="E180" s="74">
        <v>30785</v>
      </c>
    </row>
    <row r="181" spans="3:5" ht="12.75">
      <c r="C181" s="6">
        <v>4120</v>
      </c>
      <c r="D181" t="s">
        <v>483</v>
      </c>
      <c r="E181" s="74">
        <v>1370</v>
      </c>
    </row>
    <row r="182" spans="3:5" ht="12.75">
      <c r="C182" s="6">
        <v>4240</v>
      </c>
      <c r="D182" t="s">
        <v>391</v>
      </c>
      <c r="E182" s="74">
        <v>1000</v>
      </c>
    </row>
    <row r="183" spans="3:5" ht="12.75">
      <c r="C183" s="6">
        <v>4440</v>
      </c>
      <c r="D183" t="s">
        <v>51</v>
      </c>
      <c r="E183" s="74">
        <v>10050</v>
      </c>
    </row>
    <row r="184" spans="3:5" ht="12.75">
      <c r="C184" s="6">
        <v>4710</v>
      </c>
      <c r="D184" t="s">
        <v>471</v>
      </c>
      <c r="E184" s="74">
        <v>100</v>
      </c>
    </row>
    <row r="185" spans="3:5" ht="12.75">
      <c r="C185" s="6">
        <v>4790</v>
      </c>
      <c r="D185" t="s">
        <v>515</v>
      </c>
      <c r="E185" s="74">
        <v>177669</v>
      </c>
    </row>
    <row r="186" spans="3:5" ht="12.75">
      <c r="C186" s="6">
        <v>4800</v>
      </c>
      <c r="D186" t="s">
        <v>516</v>
      </c>
      <c r="E186" s="74">
        <v>9920</v>
      </c>
    </row>
    <row r="187" spans="2:5" ht="12.75">
      <c r="B187" s="53" t="s">
        <v>612</v>
      </c>
      <c r="C187" s="54"/>
      <c r="D187" s="65" t="s">
        <v>609</v>
      </c>
      <c r="E187" s="88">
        <f>E190</f>
        <v>54056.97</v>
      </c>
    </row>
    <row r="188" spans="2:4" ht="12.75">
      <c r="B188" s="53"/>
      <c r="C188" s="54"/>
      <c r="D188" s="65" t="s">
        <v>614</v>
      </c>
    </row>
    <row r="189" spans="2:4" ht="12.75">
      <c r="B189" s="53"/>
      <c r="C189" s="54"/>
      <c r="D189" s="65" t="s">
        <v>613</v>
      </c>
    </row>
    <row r="190" spans="3:5" ht="12.75">
      <c r="C190" s="6">
        <v>4240</v>
      </c>
      <c r="D190" t="s">
        <v>391</v>
      </c>
      <c r="E190" s="74">
        <v>54056.97</v>
      </c>
    </row>
    <row r="192" spans="1:5" ht="12.75">
      <c r="A192" s="7">
        <v>854</v>
      </c>
      <c r="B192" s="7"/>
      <c r="C192" s="7"/>
      <c r="D192" s="5" t="s">
        <v>52</v>
      </c>
      <c r="E192" s="87">
        <f>SUM(E193)</f>
        <v>88600</v>
      </c>
    </row>
    <row r="193" spans="1:5" ht="12.75">
      <c r="A193"/>
      <c r="B193" s="57">
        <v>85416</v>
      </c>
      <c r="C193" s="57"/>
      <c r="D193" s="56" t="s">
        <v>444</v>
      </c>
      <c r="E193" s="88">
        <f>SUM(E194:E194)</f>
        <v>88600</v>
      </c>
    </row>
    <row r="194" spans="1:5" ht="12.75">
      <c r="A194"/>
      <c r="C194" s="6">
        <v>3240</v>
      </c>
      <c r="D194" s="58" t="s">
        <v>222</v>
      </c>
      <c r="E194" s="74">
        <v>88600</v>
      </c>
    </row>
    <row r="195" spans="1:4" ht="12.75">
      <c r="A195"/>
      <c r="D195" s="58"/>
    </row>
    <row r="196" spans="1:4" ht="12.75">
      <c r="A196"/>
      <c r="D196" s="58"/>
    </row>
    <row r="197" spans="1:4" ht="12.75">
      <c r="A197"/>
      <c r="D197" s="58"/>
    </row>
    <row r="198" spans="1:4" ht="12.75">
      <c r="A198"/>
      <c r="D198" s="58"/>
    </row>
    <row r="199" spans="1:4" ht="12.75">
      <c r="A199"/>
      <c r="D199" s="58"/>
    </row>
    <row r="200" spans="1:4" ht="12.75">
      <c r="A200"/>
      <c r="D200" s="58"/>
    </row>
    <row r="201" spans="1:4" ht="12.75">
      <c r="A201"/>
      <c r="D201" s="58"/>
    </row>
    <row r="202" spans="1:4" ht="12.75">
      <c r="A202"/>
      <c r="D202" s="58"/>
    </row>
    <row r="203" spans="1:4" ht="12.75">
      <c r="A203"/>
      <c r="D203" s="58"/>
    </row>
    <row r="204" ht="12.75">
      <c r="D204" s="58"/>
    </row>
    <row r="205" ht="12.75">
      <c r="D205" s="58"/>
    </row>
    <row r="206" ht="12.75">
      <c r="D206" s="58"/>
    </row>
    <row r="207" ht="12.75">
      <c r="D207" s="58"/>
    </row>
    <row r="209" ht="12.75">
      <c r="E209" s="74" t="s">
        <v>225</v>
      </c>
    </row>
    <row r="210" spans="4:5" ht="12.75">
      <c r="D210" s="7" t="s">
        <v>508</v>
      </c>
      <c r="E210" s="74" t="s">
        <v>679</v>
      </c>
    </row>
    <row r="211" spans="4:5" ht="12.75">
      <c r="D211" s="6" t="s">
        <v>9</v>
      </c>
      <c r="E211" s="74" t="s">
        <v>167</v>
      </c>
    </row>
    <row r="212" spans="4:5" ht="12.75">
      <c r="D212" s="6"/>
      <c r="E212" s="75" t="s">
        <v>680</v>
      </c>
    </row>
    <row r="213" spans="1:5" ht="12.75">
      <c r="A213" s="1" t="s">
        <v>0</v>
      </c>
      <c r="B213" s="1" t="s">
        <v>4</v>
      </c>
      <c r="C213" s="1" t="s">
        <v>5</v>
      </c>
      <c r="D213" s="1" t="s">
        <v>6</v>
      </c>
      <c r="E213" s="77" t="s">
        <v>7</v>
      </c>
    </row>
    <row r="214" spans="1:5" ht="12.75">
      <c r="A214" s="7">
        <v>801</v>
      </c>
      <c r="B214" s="7"/>
      <c r="C214" s="7"/>
      <c r="D214" s="5" t="s">
        <v>10</v>
      </c>
      <c r="E214" s="87">
        <f>SUM(E215+E269+E275+E287+E255+E240+E300)</f>
        <v>11777997.309999999</v>
      </c>
    </row>
    <row r="215" spans="1:5" s="5" customFormat="1" ht="12.75">
      <c r="A215" s="7"/>
      <c r="B215" s="7">
        <v>80101</v>
      </c>
      <c r="C215" s="7"/>
      <c r="D215" s="5" t="s">
        <v>2</v>
      </c>
      <c r="E215" s="87">
        <f>SUM(E216:E238)</f>
        <v>9652677.43</v>
      </c>
    </row>
    <row r="216" spans="3:5" ht="12.75">
      <c r="C216" s="6">
        <v>3020</v>
      </c>
      <c r="D216" t="s">
        <v>39</v>
      </c>
      <c r="E216" s="74">
        <v>135500</v>
      </c>
    </row>
    <row r="217" spans="3:5" ht="12.75">
      <c r="C217" s="6">
        <v>4010</v>
      </c>
      <c r="D217" t="s">
        <v>40</v>
      </c>
      <c r="E217" s="74">
        <v>972132</v>
      </c>
    </row>
    <row r="218" spans="3:5" ht="12.75">
      <c r="C218" s="6">
        <v>4040</v>
      </c>
      <c r="D218" t="s">
        <v>41</v>
      </c>
      <c r="E218" s="74">
        <v>66248</v>
      </c>
    </row>
    <row r="219" spans="3:5" ht="12.75">
      <c r="C219" s="6">
        <v>4110</v>
      </c>
      <c r="D219" t="s">
        <v>42</v>
      </c>
      <c r="E219" s="74">
        <v>1121891.4</v>
      </c>
    </row>
    <row r="220" spans="1:5" ht="12.75">
      <c r="A220"/>
      <c r="B220"/>
      <c r="C220" s="6">
        <v>4120</v>
      </c>
      <c r="D220" t="s">
        <v>483</v>
      </c>
      <c r="E220" s="74">
        <v>102322</v>
      </c>
    </row>
    <row r="221" spans="1:5" ht="12.75">
      <c r="A221"/>
      <c r="B221"/>
      <c r="C221" s="6">
        <v>4140</v>
      </c>
      <c r="D221" t="s">
        <v>278</v>
      </c>
      <c r="E221" s="74">
        <v>16527</v>
      </c>
    </row>
    <row r="222" spans="1:5" ht="12.75">
      <c r="A222"/>
      <c r="B222"/>
      <c r="C222" s="6">
        <v>4170</v>
      </c>
      <c r="D222" t="s">
        <v>223</v>
      </c>
      <c r="E222" s="74">
        <v>37764</v>
      </c>
    </row>
    <row r="223" spans="1:5" ht="12.75">
      <c r="A223"/>
      <c r="B223"/>
      <c r="C223" s="6">
        <v>4210</v>
      </c>
      <c r="D223" t="s">
        <v>45</v>
      </c>
      <c r="E223" s="74">
        <v>65000</v>
      </c>
    </row>
    <row r="224" spans="1:5" ht="12.75">
      <c r="A224"/>
      <c r="B224"/>
      <c r="C224" s="6">
        <v>4240</v>
      </c>
      <c r="D224" t="s">
        <v>391</v>
      </c>
      <c r="E224" s="74">
        <v>19300</v>
      </c>
    </row>
    <row r="225" spans="1:5" ht="12.75">
      <c r="A225"/>
      <c r="B225"/>
      <c r="C225" s="6">
        <v>4260</v>
      </c>
      <c r="D225" t="s">
        <v>46</v>
      </c>
      <c r="E225" s="74">
        <v>545000</v>
      </c>
    </row>
    <row r="226" spans="1:5" ht="12.75">
      <c r="A226"/>
      <c r="B226"/>
      <c r="C226" s="6">
        <v>4270</v>
      </c>
      <c r="D226" t="s">
        <v>47</v>
      </c>
      <c r="E226" s="74">
        <v>10000</v>
      </c>
    </row>
    <row r="227" spans="1:5" ht="12.75">
      <c r="A227"/>
      <c r="B227"/>
      <c r="C227" s="6">
        <v>4280</v>
      </c>
      <c r="D227" t="s">
        <v>243</v>
      </c>
      <c r="E227" s="74">
        <v>4000</v>
      </c>
    </row>
    <row r="228" spans="1:5" ht="12.75">
      <c r="A228"/>
      <c r="B228"/>
      <c r="C228" s="6">
        <v>4300</v>
      </c>
      <c r="D228" t="s">
        <v>48</v>
      </c>
      <c r="E228" s="74">
        <v>90100</v>
      </c>
    </row>
    <row r="229" spans="1:5" ht="12.75">
      <c r="A229"/>
      <c r="B229"/>
      <c r="C229" s="6">
        <v>4360</v>
      </c>
      <c r="D229" t="s">
        <v>313</v>
      </c>
      <c r="E229" s="74">
        <v>8700</v>
      </c>
    </row>
    <row r="230" spans="1:5" ht="12.75">
      <c r="A230"/>
      <c r="B230"/>
      <c r="C230" s="6">
        <v>4410</v>
      </c>
      <c r="D230" t="s">
        <v>49</v>
      </c>
      <c r="E230" s="74">
        <v>602</v>
      </c>
    </row>
    <row r="231" spans="1:5" ht="12.75">
      <c r="A231"/>
      <c r="B231"/>
      <c r="C231" s="6">
        <v>4430</v>
      </c>
      <c r="D231" t="s">
        <v>50</v>
      </c>
      <c r="E231" s="74">
        <v>11000</v>
      </c>
    </row>
    <row r="232" spans="1:5" ht="12.75">
      <c r="A232"/>
      <c r="B232"/>
      <c r="C232" s="6">
        <v>4440</v>
      </c>
      <c r="D232" t="s">
        <v>51</v>
      </c>
      <c r="E232" s="74">
        <v>293093</v>
      </c>
    </row>
    <row r="233" spans="1:5" ht="12.75">
      <c r="A233"/>
      <c r="B233"/>
      <c r="C233" s="6">
        <v>4700</v>
      </c>
      <c r="D233" t="s">
        <v>281</v>
      </c>
      <c r="E233" s="74">
        <v>1471</v>
      </c>
    </row>
    <row r="234" spans="1:5" ht="12.75">
      <c r="A234"/>
      <c r="B234"/>
      <c r="C234" s="6">
        <v>4710</v>
      </c>
      <c r="D234" t="s">
        <v>471</v>
      </c>
      <c r="E234" s="74">
        <v>13130</v>
      </c>
    </row>
    <row r="235" spans="1:5" ht="12.75">
      <c r="A235"/>
      <c r="B235"/>
      <c r="C235" s="6">
        <v>4790</v>
      </c>
      <c r="D235" t="s">
        <v>513</v>
      </c>
      <c r="E235" s="74">
        <v>5433984</v>
      </c>
    </row>
    <row r="236" spans="1:5" ht="12.75">
      <c r="A236"/>
      <c r="B236"/>
      <c r="C236" s="50">
        <v>4800</v>
      </c>
      <c r="D236" s="12" t="s">
        <v>514</v>
      </c>
      <c r="E236" s="74">
        <v>422740</v>
      </c>
    </row>
    <row r="237" spans="1:5" ht="12.75">
      <c r="A237"/>
      <c r="B237"/>
      <c r="C237" s="6">
        <v>6050</v>
      </c>
      <c r="D237" t="s">
        <v>607</v>
      </c>
      <c r="E237" s="74">
        <v>147000</v>
      </c>
    </row>
    <row r="238" spans="1:5" ht="12.75">
      <c r="A238"/>
      <c r="B238"/>
      <c r="C238" s="6">
        <v>6060</v>
      </c>
      <c r="D238" t="s">
        <v>74</v>
      </c>
      <c r="E238" s="74">
        <v>135173.03</v>
      </c>
    </row>
    <row r="239" spans="1:2" ht="12.75">
      <c r="A239"/>
      <c r="B239"/>
    </row>
    <row r="240" spans="1:5" ht="12.75">
      <c r="A240"/>
      <c r="B240" s="7">
        <v>80101</v>
      </c>
      <c r="C240" s="7"/>
      <c r="D240" s="5" t="s">
        <v>584</v>
      </c>
      <c r="E240" s="88">
        <f>SUM(E242:E252)</f>
        <v>307812.35</v>
      </c>
    </row>
    <row r="241" spans="1:4" ht="12.75">
      <c r="A241"/>
      <c r="B241" s="7"/>
      <c r="C241" s="7"/>
      <c r="D241" s="139" t="s">
        <v>583</v>
      </c>
    </row>
    <row r="242" spans="1:5" ht="12.75">
      <c r="A242"/>
      <c r="B242" s="7"/>
      <c r="C242" s="6">
        <v>4790</v>
      </c>
      <c r="D242" t="s">
        <v>513</v>
      </c>
      <c r="E242" s="74">
        <v>0</v>
      </c>
    </row>
    <row r="243" spans="1:5" ht="12.75">
      <c r="A243"/>
      <c r="B243" s="7"/>
      <c r="C243" s="6">
        <v>4110</v>
      </c>
      <c r="D243" t="s">
        <v>42</v>
      </c>
      <c r="E243" s="74">
        <v>0</v>
      </c>
    </row>
    <row r="244" spans="1:5" ht="12.75">
      <c r="A244"/>
      <c r="B244" s="7"/>
      <c r="C244" s="6">
        <v>4120</v>
      </c>
      <c r="D244" t="s">
        <v>517</v>
      </c>
      <c r="E244" s="74">
        <v>0</v>
      </c>
    </row>
    <row r="245" spans="1:5" ht="12.75">
      <c r="A245"/>
      <c r="B245" s="7"/>
      <c r="C245" s="6">
        <v>4240</v>
      </c>
      <c r="D245" t="s">
        <v>391</v>
      </c>
      <c r="E245" s="74">
        <v>0</v>
      </c>
    </row>
    <row r="246" spans="1:5" ht="12.75">
      <c r="A246"/>
      <c r="B246" s="7"/>
      <c r="C246" s="6">
        <v>4300</v>
      </c>
      <c r="D246" t="s">
        <v>48</v>
      </c>
      <c r="E246" s="74">
        <v>0</v>
      </c>
    </row>
    <row r="247" spans="1:5" ht="12.75">
      <c r="A247"/>
      <c r="B247" s="7"/>
      <c r="C247" s="6">
        <v>4350</v>
      </c>
      <c r="D247" s="115" t="s">
        <v>622</v>
      </c>
      <c r="E247" s="74">
        <v>5653.68</v>
      </c>
    </row>
    <row r="248" spans="1:4" ht="12.75">
      <c r="A248"/>
      <c r="B248" s="7"/>
      <c r="D248" s="115" t="s">
        <v>623</v>
      </c>
    </row>
    <row r="249" spans="1:5" ht="12.75">
      <c r="A249"/>
      <c r="B249" s="7"/>
      <c r="C249" s="6">
        <v>4370</v>
      </c>
      <c r="D249" s="115" t="s">
        <v>624</v>
      </c>
      <c r="E249" s="74">
        <v>14</v>
      </c>
    </row>
    <row r="250" spans="1:5" ht="12.75">
      <c r="A250"/>
      <c r="B250" s="7"/>
      <c r="C250" s="6">
        <v>4750</v>
      </c>
      <c r="D250" s="115" t="s">
        <v>620</v>
      </c>
      <c r="E250" s="74">
        <v>252544.36</v>
      </c>
    </row>
    <row r="251" spans="1:4" ht="12.75">
      <c r="A251"/>
      <c r="B251" s="7"/>
      <c r="D251" s="115" t="s">
        <v>621</v>
      </c>
    </row>
    <row r="252" spans="1:5" ht="12.75">
      <c r="A252"/>
      <c r="B252" s="7"/>
      <c r="C252" s="6">
        <v>4850</v>
      </c>
      <c r="D252" s="115" t="s">
        <v>618</v>
      </c>
      <c r="E252" s="74">
        <v>49600.31</v>
      </c>
    </row>
    <row r="253" spans="1:4" ht="12.75">
      <c r="A253"/>
      <c r="B253" s="7"/>
      <c r="D253" s="115" t="s">
        <v>619</v>
      </c>
    </row>
    <row r="254" spans="1:2" ht="12.75">
      <c r="A254"/>
      <c r="B254"/>
    </row>
    <row r="255" spans="1:5" ht="12.75">
      <c r="A255"/>
      <c r="B255" s="57">
        <v>80107</v>
      </c>
      <c r="C255" s="57"/>
      <c r="D255" s="56" t="s">
        <v>53</v>
      </c>
      <c r="E255" s="88">
        <f>SUM(E256:E267)</f>
        <v>424841</v>
      </c>
    </row>
    <row r="256" spans="1:5" ht="12.75">
      <c r="A256"/>
      <c r="C256" s="6">
        <v>3020</v>
      </c>
      <c r="D256" t="s">
        <v>39</v>
      </c>
      <c r="E256" s="74">
        <v>0</v>
      </c>
    </row>
    <row r="257" spans="1:5" ht="12.75">
      <c r="A257"/>
      <c r="C257" s="6">
        <v>4110</v>
      </c>
      <c r="D257" t="s">
        <v>42</v>
      </c>
      <c r="E257" s="74">
        <v>54440</v>
      </c>
    </row>
    <row r="258" spans="1:5" ht="12.75">
      <c r="A258"/>
      <c r="C258" s="6">
        <v>4120</v>
      </c>
      <c r="D258" t="s">
        <v>517</v>
      </c>
      <c r="E258" s="74">
        <v>4760</v>
      </c>
    </row>
    <row r="259" spans="1:5" ht="12.75">
      <c r="A259"/>
      <c r="C259" s="6">
        <v>4210</v>
      </c>
      <c r="D259" t="s">
        <v>45</v>
      </c>
      <c r="E259" s="74">
        <v>0</v>
      </c>
    </row>
    <row r="260" spans="1:5" ht="12.75">
      <c r="A260"/>
      <c r="C260" s="6">
        <v>4240</v>
      </c>
      <c r="D260" t="s">
        <v>518</v>
      </c>
      <c r="E260" s="74">
        <v>700</v>
      </c>
    </row>
    <row r="261" spans="1:5" ht="12.75">
      <c r="A261"/>
      <c r="C261" s="6">
        <v>4260</v>
      </c>
      <c r="D261" t="s">
        <v>46</v>
      </c>
      <c r="E261" s="74">
        <v>20949</v>
      </c>
    </row>
    <row r="262" spans="1:5" ht="12.75">
      <c r="A262"/>
      <c r="C262" s="6">
        <v>4270</v>
      </c>
      <c r="D262" t="s">
        <v>47</v>
      </c>
      <c r="E262" s="74">
        <v>0</v>
      </c>
    </row>
    <row r="263" spans="1:5" ht="12.75">
      <c r="A263"/>
      <c r="C263" s="6">
        <v>4300</v>
      </c>
      <c r="D263" t="s">
        <v>48</v>
      </c>
      <c r="E263" s="74">
        <v>0</v>
      </c>
    </row>
    <row r="264" spans="1:5" ht="12.75">
      <c r="A264"/>
      <c r="C264" s="6">
        <v>4440</v>
      </c>
      <c r="D264" t="s">
        <v>51</v>
      </c>
      <c r="E264" s="74">
        <v>16749</v>
      </c>
    </row>
    <row r="265" spans="1:5" ht="12.75">
      <c r="A265"/>
      <c r="C265" s="6">
        <v>4710</v>
      </c>
      <c r="D265" t="s">
        <v>519</v>
      </c>
      <c r="E265" s="74">
        <v>0</v>
      </c>
    </row>
    <row r="266" spans="1:5" ht="12.75">
      <c r="A266"/>
      <c r="C266" s="6">
        <v>4790</v>
      </c>
      <c r="D266" t="s">
        <v>515</v>
      </c>
      <c r="E266" s="74">
        <v>304100</v>
      </c>
    </row>
    <row r="267" spans="1:5" ht="12.75">
      <c r="A267"/>
      <c r="C267" s="6">
        <v>4800</v>
      </c>
      <c r="D267" t="s">
        <v>516</v>
      </c>
      <c r="E267" s="74">
        <v>23143</v>
      </c>
    </row>
    <row r="268" spans="1:4" ht="12.75">
      <c r="A268"/>
      <c r="B268"/>
      <c r="C268" s="50"/>
      <c r="D268" s="12"/>
    </row>
    <row r="269" spans="1:5" ht="12.75">
      <c r="A269"/>
      <c r="B269" s="7">
        <v>80146</v>
      </c>
      <c r="C269" s="7"/>
      <c r="D269" s="5" t="s">
        <v>161</v>
      </c>
      <c r="E269" s="87">
        <f>SUM(E270:E274)</f>
        <v>46293</v>
      </c>
    </row>
    <row r="270" spans="1:5" ht="12.75">
      <c r="A270"/>
      <c r="B270" s="7"/>
      <c r="C270" s="52">
        <v>4210</v>
      </c>
      <c r="D270" t="s">
        <v>45</v>
      </c>
      <c r="E270" s="90">
        <v>20163</v>
      </c>
    </row>
    <row r="271" spans="1:5" ht="12.75">
      <c r="A271"/>
      <c r="B271" s="7"/>
      <c r="C271" s="6">
        <v>4300</v>
      </c>
      <c r="D271" t="s">
        <v>48</v>
      </c>
      <c r="E271" s="90">
        <v>5900</v>
      </c>
    </row>
    <row r="272" spans="1:5" ht="12.75">
      <c r="A272"/>
      <c r="C272" s="6">
        <v>4410</v>
      </c>
      <c r="D272" t="s">
        <v>49</v>
      </c>
      <c r="E272" s="74">
        <v>880</v>
      </c>
    </row>
    <row r="273" spans="1:5" ht="12.75">
      <c r="A273"/>
      <c r="C273" s="6">
        <v>4700</v>
      </c>
      <c r="D273" t="s">
        <v>252</v>
      </c>
      <c r="E273" s="74">
        <v>19350</v>
      </c>
    </row>
    <row r="274" spans="1:4" ht="12.75">
      <c r="A274"/>
      <c r="D274" t="s">
        <v>253</v>
      </c>
    </row>
    <row r="275" spans="1:5" ht="12.75">
      <c r="A275"/>
      <c r="B275" s="57">
        <v>80148</v>
      </c>
      <c r="C275" s="57"/>
      <c r="D275" s="56" t="s">
        <v>319</v>
      </c>
      <c r="E275" s="88">
        <f>SUM(E276:E286)</f>
        <v>516217</v>
      </c>
    </row>
    <row r="276" spans="1:5" ht="12.75">
      <c r="A276"/>
      <c r="B276" s="57"/>
      <c r="C276" s="6">
        <v>3020</v>
      </c>
      <c r="D276" t="s">
        <v>39</v>
      </c>
      <c r="E276" s="107">
        <v>7560</v>
      </c>
    </row>
    <row r="277" spans="1:5" ht="12.75">
      <c r="A277"/>
      <c r="C277" s="6">
        <v>4010</v>
      </c>
      <c r="D277" t="s">
        <v>40</v>
      </c>
      <c r="E277" s="74">
        <v>387370</v>
      </c>
    </row>
    <row r="278" spans="1:5" ht="12.75">
      <c r="A278"/>
      <c r="C278" s="6">
        <v>4040</v>
      </c>
      <c r="D278" t="s">
        <v>41</v>
      </c>
      <c r="E278" s="74">
        <v>23681</v>
      </c>
    </row>
    <row r="279" spans="1:5" ht="12.75">
      <c r="A279"/>
      <c r="C279" s="6">
        <v>4110</v>
      </c>
      <c r="D279" t="s">
        <v>42</v>
      </c>
      <c r="E279" s="74">
        <v>66100</v>
      </c>
    </row>
    <row r="280" spans="1:5" ht="12.75">
      <c r="A280"/>
      <c r="C280" s="6">
        <v>4120</v>
      </c>
      <c r="D280" t="s">
        <v>483</v>
      </c>
      <c r="E280" s="74">
        <v>6050</v>
      </c>
    </row>
    <row r="281" spans="1:5" ht="12.75">
      <c r="A281"/>
      <c r="C281" s="6">
        <v>4210</v>
      </c>
      <c r="D281" t="s">
        <v>45</v>
      </c>
      <c r="E281" s="74">
        <v>2800</v>
      </c>
    </row>
    <row r="282" spans="1:5" ht="12.75">
      <c r="A282"/>
      <c r="C282" s="6">
        <v>4260</v>
      </c>
      <c r="D282" t="s">
        <v>46</v>
      </c>
      <c r="E282" s="74">
        <v>5020</v>
      </c>
    </row>
    <row r="283" spans="1:5" ht="12.75">
      <c r="A283"/>
      <c r="C283" s="6">
        <v>4270</v>
      </c>
      <c r="D283" t="s">
        <v>47</v>
      </c>
      <c r="E283" s="74">
        <v>1200</v>
      </c>
    </row>
    <row r="284" spans="1:5" ht="12.75">
      <c r="A284"/>
      <c r="C284" s="6">
        <v>4300</v>
      </c>
      <c r="D284" t="s">
        <v>48</v>
      </c>
      <c r="E284" s="74">
        <v>1469</v>
      </c>
    </row>
    <row r="285" spans="1:5" ht="12.75">
      <c r="A285"/>
      <c r="C285" s="6">
        <v>4440</v>
      </c>
      <c r="D285" t="s">
        <v>51</v>
      </c>
      <c r="E285" s="74">
        <v>14967</v>
      </c>
    </row>
    <row r="286" spans="3:5" ht="12.75">
      <c r="C286" s="6">
        <v>4710</v>
      </c>
      <c r="D286" t="s">
        <v>471</v>
      </c>
      <c r="E286" s="74">
        <v>0</v>
      </c>
    </row>
    <row r="287" spans="2:5" ht="12.75">
      <c r="B287" s="57">
        <v>80150</v>
      </c>
      <c r="C287" s="57"/>
      <c r="D287" s="118" t="s">
        <v>392</v>
      </c>
      <c r="E287" s="88">
        <f>SUM(E291:E299)</f>
        <v>742693</v>
      </c>
    </row>
    <row r="288" ht="12.75">
      <c r="D288" s="118" t="s">
        <v>395</v>
      </c>
    </row>
    <row r="289" ht="12.75">
      <c r="D289" s="118" t="s">
        <v>396</v>
      </c>
    </row>
    <row r="290" ht="12.75">
      <c r="D290" s="120" t="s">
        <v>397</v>
      </c>
    </row>
    <row r="291" spans="3:5" ht="12.75">
      <c r="C291" s="6">
        <v>3020</v>
      </c>
      <c r="D291" t="s">
        <v>39</v>
      </c>
      <c r="E291" s="74">
        <v>2000</v>
      </c>
    </row>
    <row r="292" spans="3:5" ht="12.75">
      <c r="C292" s="6">
        <v>4110</v>
      </c>
      <c r="D292" t="s">
        <v>42</v>
      </c>
      <c r="E292" s="74">
        <v>106190</v>
      </c>
    </row>
    <row r="293" spans="3:5" ht="12.75">
      <c r="C293" s="6">
        <v>4120</v>
      </c>
      <c r="D293" t="s">
        <v>483</v>
      </c>
      <c r="E293" s="74">
        <v>12407</v>
      </c>
    </row>
    <row r="294" spans="3:5" ht="12.75">
      <c r="C294" s="6">
        <v>4240</v>
      </c>
      <c r="D294" t="s">
        <v>391</v>
      </c>
      <c r="E294" s="74">
        <v>2000</v>
      </c>
    </row>
    <row r="295" spans="3:5" ht="12.75">
      <c r="C295" s="6">
        <v>4270</v>
      </c>
      <c r="D295" t="s">
        <v>47</v>
      </c>
      <c r="E295" s="74">
        <v>2500</v>
      </c>
    </row>
    <row r="296" spans="3:5" ht="12.75">
      <c r="C296" s="6">
        <v>4440</v>
      </c>
      <c r="D296" t="s">
        <v>51</v>
      </c>
      <c r="E296" s="74">
        <v>25123</v>
      </c>
    </row>
    <row r="297" spans="3:5" ht="12.75">
      <c r="C297" s="6">
        <v>4710</v>
      </c>
      <c r="D297" t="s">
        <v>471</v>
      </c>
      <c r="E297" s="74">
        <v>900</v>
      </c>
    </row>
    <row r="298" spans="3:5" ht="12.75">
      <c r="C298" s="6">
        <v>4790</v>
      </c>
      <c r="D298" t="s">
        <v>515</v>
      </c>
      <c r="E298" s="74">
        <v>555981</v>
      </c>
    </row>
    <row r="299" spans="3:5" ht="12.75">
      <c r="C299" s="6">
        <v>4800</v>
      </c>
      <c r="D299" t="s">
        <v>516</v>
      </c>
      <c r="E299" s="74">
        <v>35592</v>
      </c>
    </row>
    <row r="300" spans="2:5" ht="12.75">
      <c r="B300" s="53" t="s">
        <v>612</v>
      </c>
      <c r="C300" s="54"/>
      <c r="D300" s="65" t="s">
        <v>609</v>
      </c>
      <c r="E300" s="88">
        <f>E303</f>
        <v>87463.53</v>
      </c>
    </row>
    <row r="301" spans="2:4" ht="12.75">
      <c r="B301" s="53"/>
      <c r="C301" s="54"/>
      <c r="D301" s="65" t="s">
        <v>614</v>
      </c>
    </row>
    <row r="302" spans="2:4" ht="12.75">
      <c r="B302" s="53"/>
      <c r="C302" s="54"/>
      <c r="D302" s="65" t="s">
        <v>613</v>
      </c>
    </row>
    <row r="303" spans="3:5" ht="12.75">
      <c r="C303" s="6">
        <v>4240</v>
      </c>
      <c r="D303" t="s">
        <v>391</v>
      </c>
      <c r="E303" s="74">
        <v>87463.53</v>
      </c>
    </row>
    <row r="305" spans="1:5" ht="12.75">
      <c r="A305" s="7">
        <v>854</v>
      </c>
      <c r="B305" s="7"/>
      <c r="C305" s="7"/>
      <c r="D305" s="5" t="s">
        <v>52</v>
      </c>
      <c r="E305" s="87">
        <f>SUM(E306)</f>
        <v>136600</v>
      </c>
    </row>
    <row r="306" spans="2:5" ht="12.75">
      <c r="B306" s="57">
        <v>85416</v>
      </c>
      <c r="C306" s="57"/>
      <c r="D306" s="56" t="s">
        <v>444</v>
      </c>
      <c r="E306" s="88">
        <f>SUM(E307:E307)</f>
        <v>136600</v>
      </c>
    </row>
    <row r="307" spans="3:5" ht="12.75">
      <c r="C307" s="6">
        <v>3240</v>
      </c>
      <c r="D307" s="58" t="s">
        <v>222</v>
      </c>
      <c r="E307" s="74">
        <v>136600</v>
      </c>
    </row>
    <row r="317" ht="12.75">
      <c r="E317" s="74" t="s">
        <v>22</v>
      </c>
    </row>
    <row r="318" ht="12.75">
      <c r="E318" s="74" t="s">
        <v>679</v>
      </c>
    </row>
    <row r="319" spans="4:5" ht="12.75">
      <c r="D319" s="7" t="s">
        <v>508</v>
      </c>
      <c r="E319" s="74" t="s">
        <v>167</v>
      </c>
    </row>
    <row r="320" spans="4:5" ht="12.75">
      <c r="D320" s="7" t="s">
        <v>12</v>
      </c>
      <c r="E320" s="75" t="s">
        <v>680</v>
      </c>
    </row>
    <row r="321" spans="1:5" ht="12.75">
      <c r="A321" s="1" t="s">
        <v>0</v>
      </c>
      <c r="B321" s="1" t="s">
        <v>4</v>
      </c>
      <c r="C321" s="1" t="s">
        <v>5</v>
      </c>
      <c r="D321" s="1" t="s">
        <v>6</v>
      </c>
      <c r="E321" s="77" t="s">
        <v>7</v>
      </c>
    </row>
    <row r="322" spans="1:5" s="5" customFormat="1" ht="12.75">
      <c r="A322" s="7">
        <v>852</v>
      </c>
      <c r="B322" s="7"/>
      <c r="C322" s="7"/>
      <c r="D322" s="5" t="s">
        <v>196</v>
      </c>
      <c r="E322" s="87">
        <f>E339+E351+E379+E405+E323+E464+E349+E326+E391+E411+E375+E419+E427+E434+E408+E330+E344</f>
        <v>7501806.3</v>
      </c>
    </row>
    <row r="323" spans="1:5" s="2" customFormat="1" ht="12.75">
      <c r="A323" s="9"/>
      <c r="B323" s="9">
        <v>85202</v>
      </c>
      <c r="C323" s="9"/>
      <c r="D323" s="2" t="s">
        <v>203</v>
      </c>
      <c r="E323" s="88">
        <f>E324</f>
        <v>1488000</v>
      </c>
    </row>
    <row r="324" spans="1:5" s="2" customFormat="1" ht="12.75">
      <c r="A324" s="9"/>
      <c r="B324" s="9"/>
      <c r="C324" s="9">
        <v>4330</v>
      </c>
      <c r="D324" s="2" t="s">
        <v>220</v>
      </c>
      <c r="E324" s="89">
        <v>1488000</v>
      </c>
    </row>
    <row r="325" spans="1:5" s="5" customFormat="1" ht="13.5" customHeight="1">
      <c r="A325" s="7"/>
      <c r="B325" s="7"/>
      <c r="C325" s="6"/>
      <c r="D325" t="s">
        <v>221</v>
      </c>
      <c r="E325" s="89"/>
    </row>
    <row r="326" spans="1:5" s="5" customFormat="1" ht="13.5" customHeight="1">
      <c r="A326" s="7"/>
      <c r="B326" s="33" t="s">
        <v>398</v>
      </c>
      <c r="C326" s="61"/>
      <c r="D326" s="47" t="s">
        <v>399</v>
      </c>
      <c r="E326" s="114">
        <f>SUM(E327:E328)</f>
        <v>2000</v>
      </c>
    </row>
    <row r="327" spans="1:5" s="5" customFormat="1" ht="13.5" customHeight="1">
      <c r="A327" s="7"/>
      <c r="B327" s="60"/>
      <c r="C327" s="6">
        <v>4210</v>
      </c>
      <c r="D327" t="s">
        <v>45</v>
      </c>
      <c r="E327" s="106">
        <v>1000</v>
      </c>
    </row>
    <row r="328" spans="1:5" s="5" customFormat="1" ht="13.5" customHeight="1">
      <c r="A328" s="7"/>
      <c r="B328" s="60"/>
      <c r="C328" s="6">
        <v>4300</v>
      </c>
      <c r="D328" t="s">
        <v>48</v>
      </c>
      <c r="E328" s="106">
        <v>1000</v>
      </c>
    </row>
    <row r="329" spans="1:5" s="5" customFormat="1" ht="13.5" customHeight="1">
      <c r="A329" s="7"/>
      <c r="B329" s="60"/>
      <c r="C329" s="6"/>
      <c r="D329"/>
      <c r="E329" s="106"/>
    </row>
    <row r="330" spans="1:5" s="5" customFormat="1" ht="13.5" customHeight="1">
      <c r="A330" s="7"/>
      <c r="B330" s="33" t="s">
        <v>398</v>
      </c>
      <c r="C330" s="61"/>
      <c r="D330" s="47" t="s">
        <v>605</v>
      </c>
      <c r="E330" s="106">
        <f>SUM(E332:E337)</f>
        <v>30820</v>
      </c>
    </row>
    <row r="331" spans="1:5" s="5" customFormat="1" ht="13.5" customHeight="1">
      <c r="A331" s="7"/>
      <c r="B331" s="60"/>
      <c r="C331" s="6"/>
      <c r="D331" s="47" t="s">
        <v>606</v>
      </c>
      <c r="E331" s="106"/>
    </row>
    <row r="332" spans="1:5" s="5" customFormat="1" ht="13.5" customHeight="1">
      <c r="A332" s="7"/>
      <c r="B332" s="60"/>
      <c r="C332" s="6">
        <v>4010</v>
      </c>
      <c r="D332" t="s">
        <v>40</v>
      </c>
      <c r="E332" s="106">
        <v>6794</v>
      </c>
    </row>
    <row r="333" spans="1:5" s="5" customFormat="1" ht="13.5" customHeight="1">
      <c r="A333" s="7"/>
      <c r="B333" s="60"/>
      <c r="C333" s="6">
        <v>4110</v>
      </c>
      <c r="D333" t="s">
        <v>42</v>
      </c>
      <c r="E333" s="106">
        <v>2300.56</v>
      </c>
    </row>
    <row r="334" spans="1:5" s="5" customFormat="1" ht="13.5" customHeight="1">
      <c r="A334" s="7"/>
      <c r="B334" s="60"/>
      <c r="C334" s="6">
        <v>4120</v>
      </c>
      <c r="D334" t="s">
        <v>483</v>
      </c>
      <c r="E334" s="106">
        <v>220.64</v>
      </c>
    </row>
    <row r="335" spans="1:5" s="5" customFormat="1" ht="13.5" customHeight="1">
      <c r="A335" s="7"/>
      <c r="B335" s="60"/>
      <c r="C335" s="6">
        <v>4170</v>
      </c>
      <c r="D335" t="s">
        <v>223</v>
      </c>
      <c r="E335" s="106">
        <v>4104.8</v>
      </c>
    </row>
    <row r="336" spans="1:5" s="5" customFormat="1" ht="13.5" customHeight="1">
      <c r="A336" s="7"/>
      <c r="B336" s="60"/>
      <c r="C336" s="6">
        <v>4210</v>
      </c>
      <c r="D336" t="s">
        <v>45</v>
      </c>
      <c r="E336" s="106">
        <v>2300</v>
      </c>
    </row>
    <row r="337" spans="1:5" s="5" customFormat="1" ht="13.5" customHeight="1">
      <c r="A337" s="7"/>
      <c r="B337" s="60"/>
      <c r="C337" s="6">
        <v>4300</v>
      </c>
      <c r="D337" t="s">
        <v>48</v>
      </c>
      <c r="E337" s="106">
        <v>15100</v>
      </c>
    </row>
    <row r="338" spans="1:5" s="5" customFormat="1" ht="13.5" customHeight="1">
      <c r="A338" s="7"/>
      <c r="B338" s="60"/>
      <c r="C338" s="6"/>
      <c r="D338"/>
      <c r="E338" s="106"/>
    </row>
    <row r="339" spans="2:5" ht="12.75">
      <c r="B339" s="6">
        <v>85214</v>
      </c>
      <c r="D339" t="s">
        <v>283</v>
      </c>
      <c r="E339" s="88">
        <f>SUM(E341:E342)</f>
        <v>831515</v>
      </c>
    </row>
    <row r="340" ht="12.75">
      <c r="D340" t="s">
        <v>235</v>
      </c>
    </row>
    <row r="341" spans="3:5" ht="12.75">
      <c r="C341" s="6">
        <v>3110</v>
      </c>
      <c r="D341" t="s">
        <v>56</v>
      </c>
      <c r="E341" s="74">
        <v>829000</v>
      </c>
    </row>
    <row r="342" spans="3:5" ht="12.75">
      <c r="C342" s="6">
        <v>4300</v>
      </c>
      <c r="D342" t="s">
        <v>48</v>
      </c>
      <c r="E342" s="74">
        <v>2515</v>
      </c>
    </row>
    <row r="344" spans="2:5" ht="12.75">
      <c r="B344" s="6">
        <v>85214</v>
      </c>
      <c r="D344" t="s">
        <v>636</v>
      </c>
      <c r="E344" s="88">
        <f>E346</f>
        <v>5180.52</v>
      </c>
    </row>
    <row r="345" ht="12.75">
      <c r="D345" t="s">
        <v>637</v>
      </c>
    </row>
    <row r="346" spans="3:5" ht="12.75">
      <c r="C346" s="6">
        <v>3290</v>
      </c>
      <c r="D346" s="115" t="s">
        <v>639</v>
      </c>
      <c r="E346" s="74">
        <v>5180.52</v>
      </c>
    </row>
    <row r="347" ht="12.75">
      <c r="D347" s="115" t="s">
        <v>638</v>
      </c>
    </row>
    <row r="349" spans="2:5" ht="12.75">
      <c r="B349" s="6">
        <v>85216</v>
      </c>
      <c r="D349" t="s">
        <v>288</v>
      </c>
      <c r="E349" s="88">
        <f>SUM(E350:E350)</f>
        <v>740000</v>
      </c>
    </row>
    <row r="350" spans="3:5" ht="12.75">
      <c r="C350" s="6">
        <v>3110</v>
      </c>
      <c r="D350" t="s">
        <v>56</v>
      </c>
      <c r="E350" s="74">
        <v>740000</v>
      </c>
    </row>
    <row r="351" spans="2:5" ht="12.75">
      <c r="B351" s="6">
        <v>85219</v>
      </c>
      <c r="D351" t="s">
        <v>307</v>
      </c>
      <c r="E351" s="88">
        <f>SUM(E352:E373)</f>
        <v>1955052</v>
      </c>
    </row>
    <row r="352" spans="3:5" ht="12.75">
      <c r="C352" s="6">
        <v>3020</v>
      </c>
      <c r="D352" t="s">
        <v>39</v>
      </c>
      <c r="E352" s="74">
        <v>38056</v>
      </c>
    </row>
    <row r="353" spans="1:5" ht="12.75">
      <c r="A353"/>
      <c r="B353"/>
      <c r="C353" s="6">
        <v>4010</v>
      </c>
      <c r="D353" t="s">
        <v>40</v>
      </c>
      <c r="E353" s="74">
        <v>1327014</v>
      </c>
    </row>
    <row r="354" spans="1:5" ht="12.75">
      <c r="A354"/>
      <c r="B354"/>
      <c r="C354" s="6">
        <v>4040</v>
      </c>
      <c r="D354" t="s">
        <v>41</v>
      </c>
      <c r="E354" s="74">
        <v>92077</v>
      </c>
    </row>
    <row r="355" spans="1:5" ht="12.75">
      <c r="A355"/>
      <c r="B355"/>
      <c r="C355" s="6">
        <v>4110</v>
      </c>
      <c r="D355" t="s">
        <v>42</v>
      </c>
      <c r="E355" s="74">
        <v>229300</v>
      </c>
    </row>
    <row r="356" spans="1:5" ht="12.75">
      <c r="A356"/>
      <c r="B356"/>
      <c r="C356" s="6">
        <v>4120</v>
      </c>
      <c r="D356" t="s">
        <v>483</v>
      </c>
      <c r="E356" s="74">
        <v>22200</v>
      </c>
    </row>
    <row r="357" spans="1:5" ht="12.75">
      <c r="A357"/>
      <c r="B357"/>
      <c r="C357" s="6">
        <v>4140</v>
      </c>
      <c r="D357" t="s">
        <v>345</v>
      </c>
      <c r="E357" s="74">
        <v>100</v>
      </c>
    </row>
    <row r="358" spans="1:5" ht="12.75">
      <c r="A358"/>
      <c r="B358"/>
      <c r="C358" s="6">
        <v>4170</v>
      </c>
      <c r="D358" t="s">
        <v>223</v>
      </c>
      <c r="E358" s="74">
        <v>36407</v>
      </c>
    </row>
    <row r="359" spans="1:5" ht="12.75">
      <c r="A359"/>
      <c r="B359"/>
      <c r="C359" s="6">
        <v>4210</v>
      </c>
      <c r="D359" t="s">
        <v>45</v>
      </c>
      <c r="E359" s="74">
        <v>29277</v>
      </c>
    </row>
    <row r="360" spans="1:5" ht="12.75">
      <c r="A360"/>
      <c r="B360"/>
      <c r="C360" s="6">
        <v>4260</v>
      </c>
      <c r="D360" t="s">
        <v>46</v>
      </c>
      <c r="E360" s="74">
        <v>25000</v>
      </c>
    </row>
    <row r="361" spans="1:5" ht="12.75">
      <c r="A361"/>
      <c r="B361"/>
      <c r="C361" s="6">
        <v>4270</v>
      </c>
      <c r="D361" t="s">
        <v>47</v>
      </c>
      <c r="E361" s="74">
        <v>5623</v>
      </c>
    </row>
    <row r="362" spans="1:5" ht="12.75">
      <c r="A362"/>
      <c r="B362"/>
      <c r="C362" s="6">
        <v>4280</v>
      </c>
      <c r="D362" t="s">
        <v>243</v>
      </c>
      <c r="E362" s="74">
        <v>2640</v>
      </c>
    </row>
    <row r="363" spans="1:5" ht="12.75">
      <c r="A363"/>
      <c r="B363"/>
      <c r="C363" s="6">
        <v>4300</v>
      </c>
      <c r="D363" t="s">
        <v>48</v>
      </c>
      <c r="E363" s="74">
        <v>74232</v>
      </c>
    </row>
    <row r="364" spans="1:5" ht="12.75">
      <c r="A364"/>
      <c r="B364"/>
      <c r="C364" s="6">
        <v>4360</v>
      </c>
      <c r="D364" t="s">
        <v>313</v>
      </c>
      <c r="E364" s="74">
        <v>17944</v>
      </c>
    </row>
    <row r="365" spans="1:5" ht="12.75">
      <c r="A365"/>
      <c r="B365"/>
      <c r="C365" s="6">
        <v>4400</v>
      </c>
      <c r="D365" t="s">
        <v>270</v>
      </c>
      <c r="E365" s="74">
        <v>0</v>
      </c>
    </row>
    <row r="366" spans="1:4" ht="12.75">
      <c r="A366"/>
      <c r="B366"/>
      <c r="D366" t="s">
        <v>258</v>
      </c>
    </row>
    <row r="367" spans="1:5" ht="12.75">
      <c r="A367"/>
      <c r="B367"/>
      <c r="C367" s="6">
        <v>4410</v>
      </c>
      <c r="D367" t="s">
        <v>49</v>
      </c>
      <c r="E367" s="74">
        <v>200</v>
      </c>
    </row>
    <row r="368" spans="1:5" ht="12.75">
      <c r="A368"/>
      <c r="B368"/>
      <c r="C368" s="6">
        <v>4430</v>
      </c>
      <c r="D368" t="s">
        <v>50</v>
      </c>
      <c r="E368" s="74">
        <v>5264</v>
      </c>
    </row>
    <row r="369" spans="1:5" ht="12.75">
      <c r="A369"/>
      <c r="C369" s="6">
        <v>4440</v>
      </c>
      <c r="D369" t="s">
        <v>51</v>
      </c>
      <c r="E369" s="74">
        <v>42118</v>
      </c>
    </row>
    <row r="370" spans="1:5" ht="12.75">
      <c r="A370"/>
      <c r="C370" s="6">
        <v>4480</v>
      </c>
      <c r="D370" t="s">
        <v>60</v>
      </c>
      <c r="E370" s="74">
        <v>3538</v>
      </c>
    </row>
    <row r="371" spans="1:5" ht="12.75">
      <c r="A371"/>
      <c r="C371" s="6">
        <v>4520</v>
      </c>
      <c r="D371" t="s">
        <v>349</v>
      </c>
      <c r="E371" s="74">
        <v>799</v>
      </c>
    </row>
    <row r="372" spans="1:5" ht="12.75">
      <c r="A372"/>
      <c r="C372" s="6">
        <v>4700</v>
      </c>
      <c r="D372" t="s">
        <v>246</v>
      </c>
      <c r="E372" s="74">
        <v>3263</v>
      </c>
    </row>
    <row r="373" spans="1:4" ht="12.75">
      <c r="A373"/>
      <c r="D373" t="s">
        <v>247</v>
      </c>
    </row>
    <row r="374" ht="12.75">
      <c r="A374"/>
    </row>
    <row r="375" spans="1:5" ht="12.75">
      <c r="A375"/>
      <c r="B375" s="6">
        <v>85219</v>
      </c>
      <c r="D375" t="s">
        <v>544</v>
      </c>
      <c r="E375" s="74">
        <f>SUM(E376:E377)</f>
        <v>15225</v>
      </c>
    </row>
    <row r="376" spans="1:5" ht="12.75">
      <c r="A376"/>
      <c r="C376" s="6">
        <v>3110</v>
      </c>
      <c r="D376" t="s">
        <v>56</v>
      </c>
      <c r="E376" s="74">
        <v>15000</v>
      </c>
    </row>
    <row r="377" spans="1:5" ht="12.75">
      <c r="A377"/>
      <c r="C377" s="6">
        <v>4210</v>
      </c>
      <c r="D377" t="s">
        <v>45</v>
      </c>
      <c r="E377" s="74">
        <v>225</v>
      </c>
    </row>
    <row r="378" ht="12.75">
      <c r="A378"/>
    </row>
    <row r="379" spans="1:5" ht="12.75">
      <c r="A379"/>
      <c r="B379" s="6">
        <v>85228</v>
      </c>
      <c r="D379" t="s">
        <v>164</v>
      </c>
      <c r="E379" s="88">
        <f>SUM(E380:E389)</f>
        <v>1657485</v>
      </c>
    </row>
    <row r="380" spans="1:5" ht="12.75">
      <c r="A380"/>
      <c r="C380" s="6">
        <v>4010</v>
      </c>
      <c r="D380" t="s">
        <v>40</v>
      </c>
      <c r="E380" s="74">
        <v>9000</v>
      </c>
    </row>
    <row r="381" spans="1:5" ht="12.75">
      <c r="A381"/>
      <c r="C381" s="6">
        <v>4110</v>
      </c>
      <c r="D381" t="s">
        <v>42</v>
      </c>
      <c r="E381" s="74">
        <v>244760</v>
      </c>
    </row>
    <row r="382" spans="1:5" ht="12.75">
      <c r="A382"/>
      <c r="C382" s="6">
        <v>4120</v>
      </c>
      <c r="D382" t="s">
        <v>483</v>
      </c>
      <c r="E382" s="74">
        <v>11788</v>
      </c>
    </row>
    <row r="383" spans="1:5" ht="12.75">
      <c r="A383"/>
      <c r="C383" s="6">
        <v>4170</v>
      </c>
      <c r="D383" t="s">
        <v>223</v>
      </c>
      <c r="E383" s="74">
        <v>1380000</v>
      </c>
    </row>
    <row r="384" spans="1:5" ht="12.75">
      <c r="A384"/>
      <c r="C384" s="6">
        <v>4210</v>
      </c>
      <c r="D384" t="s">
        <v>45</v>
      </c>
      <c r="E384" s="74">
        <v>5400</v>
      </c>
    </row>
    <row r="385" spans="1:5" ht="12.75">
      <c r="A385"/>
      <c r="C385" s="6">
        <v>4280</v>
      </c>
      <c r="D385" t="s">
        <v>243</v>
      </c>
      <c r="E385" s="74">
        <v>1600</v>
      </c>
    </row>
    <row r="386" spans="1:5" ht="12.75">
      <c r="A386"/>
      <c r="C386" s="6">
        <v>4300</v>
      </c>
      <c r="D386" t="s">
        <v>48</v>
      </c>
      <c r="E386" s="74">
        <v>1500</v>
      </c>
    </row>
    <row r="387" spans="1:5" ht="12.75">
      <c r="A387"/>
      <c r="C387" s="6">
        <v>4360</v>
      </c>
      <c r="D387" t="s">
        <v>313</v>
      </c>
      <c r="E387" s="74">
        <v>500</v>
      </c>
    </row>
    <row r="388" spans="1:5" ht="12.75">
      <c r="A388"/>
      <c r="C388" s="6">
        <v>4410</v>
      </c>
      <c r="D388" t="s">
        <v>49</v>
      </c>
      <c r="E388" s="74">
        <v>937</v>
      </c>
    </row>
    <row r="389" spans="1:5" ht="12.75">
      <c r="A389"/>
      <c r="C389" s="6">
        <v>4710</v>
      </c>
      <c r="D389" t="s">
        <v>471</v>
      </c>
      <c r="E389" s="74">
        <v>2000</v>
      </c>
    </row>
    <row r="391" spans="1:5" ht="12.75">
      <c r="A391"/>
      <c r="B391" s="6">
        <v>85228</v>
      </c>
      <c r="D391" t="s">
        <v>466</v>
      </c>
      <c r="E391" s="88">
        <f>SUM(E392:E403)</f>
        <v>321261.78</v>
      </c>
    </row>
    <row r="392" spans="1:5" ht="12.75">
      <c r="A392"/>
      <c r="C392" s="6">
        <v>3020</v>
      </c>
      <c r="D392" t="s">
        <v>39</v>
      </c>
      <c r="E392" s="74">
        <v>1800</v>
      </c>
    </row>
    <row r="393" spans="1:5" ht="12.75">
      <c r="A393"/>
      <c r="C393" s="6">
        <v>4010</v>
      </c>
      <c r="D393" t="s">
        <v>40</v>
      </c>
      <c r="E393" s="74">
        <v>191243</v>
      </c>
    </row>
    <row r="394" spans="1:5" ht="12.75">
      <c r="A394"/>
      <c r="C394" s="6">
        <v>4040</v>
      </c>
      <c r="D394" t="s">
        <v>41</v>
      </c>
      <c r="E394" s="74">
        <v>14000</v>
      </c>
    </row>
    <row r="395" spans="1:5" ht="12.75">
      <c r="A395"/>
      <c r="C395" s="6">
        <v>4110</v>
      </c>
      <c r="D395" t="s">
        <v>42</v>
      </c>
      <c r="E395" s="74">
        <v>37261.78</v>
      </c>
    </row>
    <row r="396" spans="1:5" ht="12.75">
      <c r="A396"/>
      <c r="C396" s="6">
        <v>4120</v>
      </c>
      <c r="D396" t="s">
        <v>483</v>
      </c>
      <c r="E396" s="74">
        <v>3000</v>
      </c>
    </row>
    <row r="397" spans="1:5" ht="12.75">
      <c r="A397"/>
      <c r="C397" s="6">
        <v>4210</v>
      </c>
      <c r="D397" t="s">
        <v>45</v>
      </c>
      <c r="E397" s="74">
        <v>2870</v>
      </c>
    </row>
    <row r="398" spans="1:5" ht="12.75">
      <c r="A398"/>
      <c r="C398" s="6">
        <v>4280</v>
      </c>
      <c r="D398" t="s">
        <v>243</v>
      </c>
      <c r="E398" s="74">
        <v>100</v>
      </c>
    </row>
    <row r="399" spans="1:5" ht="12.75">
      <c r="A399"/>
      <c r="C399" s="6">
        <v>4300</v>
      </c>
      <c r="D399" t="s">
        <v>48</v>
      </c>
      <c r="E399" s="74">
        <v>61300</v>
      </c>
    </row>
    <row r="400" spans="1:5" ht="12.75">
      <c r="A400"/>
      <c r="C400" s="6">
        <v>4360</v>
      </c>
      <c r="D400" t="s">
        <v>313</v>
      </c>
      <c r="E400" s="74">
        <v>1000</v>
      </c>
    </row>
    <row r="401" spans="1:5" ht="12.75">
      <c r="A401"/>
      <c r="C401" s="6">
        <v>4410</v>
      </c>
      <c r="D401" t="s">
        <v>49</v>
      </c>
      <c r="E401" s="74">
        <v>1203</v>
      </c>
    </row>
    <row r="402" spans="1:5" ht="12.75">
      <c r="A402"/>
      <c r="C402" s="6">
        <v>4440</v>
      </c>
      <c r="D402" t="s">
        <v>51</v>
      </c>
      <c r="E402" s="74">
        <v>7484</v>
      </c>
    </row>
    <row r="403" spans="1:4" ht="12.75">
      <c r="A403"/>
      <c r="C403" s="6">
        <v>4710</v>
      </c>
      <c r="D403" t="s">
        <v>471</v>
      </c>
    </row>
    <row r="405" spans="1:5" ht="12.75">
      <c r="A405"/>
      <c r="B405" s="6">
        <v>85230</v>
      </c>
      <c r="D405" t="s">
        <v>426</v>
      </c>
      <c r="E405" s="88">
        <f>SUM(E406:E406)</f>
        <v>251242</v>
      </c>
    </row>
    <row r="406" spans="1:5" ht="13.5" customHeight="1">
      <c r="A406"/>
      <c r="C406" s="6">
        <v>3110</v>
      </c>
      <c r="D406" t="s">
        <v>56</v>
      </c>
      <c r="E406" s="74">
        <v>251242</v>
      </c>
    </row>
    <row r="407" ht="13.5" customHeight="1">
      <c r="A407"/>
    </row>
    <row r="408" spans="1:5" ht="13.5" customHeight="1">
      <c r="A408"/>
      <c r="B408" s="6">
        <v>85278</v>
      </c>
      <c r="D408" t="s">
        <v>589</v>
      </c>
      <c r="E408" s="88">
        <f>E409</f>
        <v>71525</v>
      </c>
    </row>
    <row r="409" spans="1:5" ht="13.5" customHeight="1">
      <c r="A409"/>
      <c r="C409" s="6">
        <v>3110</v>
      </c>
      <c r="D409" t="s">
        <v>56</v>
      </c>
      <c r="E409" s="74">
        <v>71525</v>
      </c>
    </row>
    <row r="410" ht="13.5" customHeight="1">
      <c r="A410"/>
    </row>
    <row r="411" spans="1:5" ht="13.5" customHeight="1">
      <c r="A411"/>
      <c r="B411" s="6">
        <v>85295</v>
      </c>
      <c r="D411" t="s">
        <v>495</v>
      </c>
      <c r="E411" s="88">
        <f>SUM(E412:E417)</f>
        <v>38500</v>
      </c>
    </row>
    <row r="412" spans="1:5" ht="13.5" customHeight="1">
      <c r="A412"/>
      <c r="C412" s="6">
        <v>4110</v>
      </c>
      <c r="D412" t="s">
        <v>42</v>
      </c>
      <c r="E412" s="74">
        <v>3920</v>
      </c>
    </row>
    <row r="413" spans="1:5" ht="13.5" customHeight="1">
      <c r="A413"/>
      <c r="C413" s="6">
        <v>4170</v>
      </c>
      <c r="D413" t="s">
        <v>223</v>
      </c>
      <c r="E413" s="74">
        <v>22400</v>
      </c>
    </row>
    <row r="414" spans="1:5" ht="13.5" customHeight="1">
      <c r="A414"/>
      <c r="C414" s="6">
        <v>4210</v>
      </c>
      <c r="D414" t="s">
        <v>45</v>
      </c>
      <c r="E414" s="74">
        <v>4500</v>
      </c>
    </row>
    <row r="415" spans="1:5" ht="13.5" customHeight="1">
      <c r="A415"/>
      <c r="C415" s="6">
        <v>4220</v>
      </c>
      <c r="D415" t="s">
        <v>54</v>
      </c>
      <c r="E415" s="74">
        <v>5220</v>
      </c>
    </row>
    <row r="416" spans="1:5" ht="13.5" customHeight="1">
      <c r="A416"/>
      <c r="C416" s="6">
        <v>4260</v>
      </c>
      <c r="D416" t="s">
        <v>46</v>
      </c>
      <c r="E416" s="74">
        <v>1000</v>
      </c>
    </row>
    <row r="417" spans="1:5" ht="13.5" customHeight="1">
      <c r="A417"/>
      <c r="C417" s="6">
        <v>4300</v>
      </c>
      <c r="D417" t="s">
        <v>48</v>
      </c>
      <c r="E417" s="74">
        <v>1460</v>
      </c>
    </row>
    <row r="418" ht="13.5" customHeight="1">
      <c r="A418"/>
    </row>
    <row r="419" spans="1:5" ht="13.5" customHeight="1">
      <c r="A419"/>
      <c r="B419" s="6">
        <v>85295</v>
      </c>
      <c r="D419" t="s">
        <v>563</v>
      </c>
      <c r="E419" s="88">
        <f>SUM(E420:E425)</f>
        <v>30000</v>
      </c>
    </row>
    <row r="420" spans="1:5" ht="13.5" customHeight="1">
      <c r="A420"/>
      <c r="C420" s="6">
        <v>4010</v>
      </c>
      <c r="D420" t="s">
        <v>40</v>
      </c>
      <c r="E420" s="74">
        <v>15000</v>
      </c>
    </row>
    <row r="421" spans="1:5" ht="13.5" customHeight="1">
      <c r="A421"/>
      <c r="C421" s="6">
        <v>4110</v>
      </c>
      <c r="D421" t="s">
        <v>42</v>
      </c>
      <c r="E421" s="74">
        <v>2600</v>
      </c>
    </row>
    <row r="422" spans="1:5" ht="13.5" customHeight="1">
      <c r="A422"/>
      <c r="C422" s="6">
        <v>4120</v>
      </c>
      <c r="D422" t="s">
        <v>483</v>
      </c>
      <c r="E422" s="74">
        <v>400</v>
      </c>
    </row>
    <row r="423" spans="1:5" ht="13.5" customHeight="1">
      <c r="A423"/>
      <c r="C423" s="6">
        <v>4210</v>
      </c>
      <c r="D423" t="s">
        <v>45</v>
      </c>
      <c r="E423" s="74">
        <v>5000</v>
      </c>
    </row>
    <row r="424" spans="1:5" ht="13.5" customHeight="1">
      <c r="A424"/>
      <c r="C424" s="6">
        <v>4300</v>
      </c>
      <c r="D424" t="s">
        <v>48</v>
      </c>
      <c r="E424" s="74">
        <v>5000</v>
      </c>
    </row>
    <row r="425" spans="1:5" ht="13.5" customHeight="1">
      <c r="A425"/>
      <c r="C425" s="6">
        <v>4410</v>
      </c>
      <c r="D425" t="s">
        <v>49</v>
      </c>
      <c r="E425" s="74">
        <v>2000</v>
      </c>
    </row>
    <row r="426" ht="13.5" customHeight="1">
      <c r="A426"/>
    </row>
    <row r="427" spans="1:5" ht="13.5" customHeight="1">
      <c r="A427"/>
      <c r="B427" s="6">
        <v>85295</v>
      </c>
      <c r="D427" t="s">
        <v>578</v>
      </c>
      <c r="E427" s="88">
        <f>SUM(E428:E432)</f>
        <v>0</v>
      </c>
    </row>
    <row r="428" spans="1:5" ht="13.5" customHeight="1">
      <c r="A428"/>
      <c r="C428" s="6">
        <v>3110</v>
      </c>
      <c r="D428" t="s">
        <v>56</v>
      </c>
      <c r="E428" s="74">
        <v>0</v>
      </c>
    </row>
    <row r="429" spans="1:5" ht="13.5" customHeight="1">
      <c r="A429"/>
      <c r="C429" s="6">
        <v>4010</v>
      </c>
      <c r="D429" t="s">
        <v>40</v>
      </c>
      <c r="E429" s="74">
        <v>0</v>
      </c>
    </row>
    <row r="430" spans="1:5" ht="13.5" customHeight="1">
      <c r="A430"/>
      <c r="C430" s="6">
        <v>4110</v>
      </c>
      <c r="D430" t="s">
        <v>42</v>
      </c>
      <c r="E430" s="74">
        <v>0</v>
      </c>
    </row>
    <row r="431" spans="1:5" ht="13.5" customHeight="1">
      <c r="A431"/>
      <c r="C431" s="6">
        <v>4120</v>
      </c>
      <c r="D431" t="s">
        <v>483</v>
      </c>
      <c r="E431" s="74">
        <v>0</v>
      </c>
    </row>
    <row r="432" spans="1:5" ht="13.5" customHeight="1">
      <c r="A432"/>
      <c r="C432" s="6">
        <v>4170</v>
      </c>
      <c r="D432" t="s">
        <v>223</v>
      </c>
      <c r="E432" s="74">
        <v>0</v>
      </c>
    </row>
    <row r="433" ht="13.5" customHeight="1">
      <c r="A433"/>
    </row>
    <row r="434" spans="1:5" ht="13.5" customHeight="1">
      <c r="A434"/>
      <c r="B434" s="6">
        <v>85295</v>
      </c>
      <c r="D434" t="s">
        <v>579</v>
      </c>
      <c r="E434" s="88">
        <f>SUM(E435:E436)</f>
        <v>0</v>
      </c>
    </row>
    <row r="435" spans="1:5" ht="13.5" customHeight="1">
      <c r="A435"/>
      <c r="C435" s="6">
        <v>3110</v>
      </c>
      <c r="D435" t="s">
        <v>56</v>
      </c>
      <c r="E435" s="74">
        <v>0</v>
      </c>
    </row>
    <row r="436" spans="3:5" ht="13.5" customHeight="1">
      <c r="C436" s="6">
        <v>4300</v>
      </c>
      <c r="D436" t="s">
        <v>48</v>
      </c>
      <c r="E436" s="74">
        <v>0</v>
      </c>
    </row>
    <row r="437" ht="13.5" customHeight="1"/>
    <row r="438" spans="1:5" s="56" customFormat="1" ht="13.5" customHeight="1">
      <c r="A438" s="57">
        <v>853</v>
      </c>
      <c r="B438" s="57"/>
      <c r="C438" s="57"/>
      <c r="D438" s="56" t="s">
        <v>436</v>
      </c>
      <c r="E438" s="88">
        <f>E439+E451+E458</f>
        <v>362473.5</v>
      </c>
    </row>
    <row r="439" spans="2:5" ht="13.5" customHeight="1">
      <c r="B439" s="6">
        <v>85395</v>
      </c>
      <c r="D439" t="s">
        <v>578</v>
      </c>
      <c r="E439" s="88">
        <f>SUM(E441:E449)</f>
        <v>307100</v>
      </c>
    </row>
    <row r="440" spans="3:5" ht="13.5" customHeight="1">
      <c r="C440" s="6">
        <v>3110</v>
      </c>
      <c r="D440" t="s">
        <v>56</v>
      </c>
      <c r="E440" s="74">
        <v>0</v>
      </c>
    </row>
    <row r="441" spans="3:5" ht="13.5" customHeight="1">
      <c r="C441" s="6">
        <v>3290</v>
      </c>
      <c r="D441" s="115" t="s">
        <v>639</v>
      </c>
      <c r="E441" s="74">
        <v>261000</v>
      </c>
    </row>
    <row r="442" ht="13.5" customHeight="1">
      <c r="D442" s="115" t="s">
        <v>638</v>
      </c>
    </row>
    <row r="443" spans="3:5" ht="13.5" customHeight="1">
      <c r="C443" s="6">
        <v>4010</v>
      </c>
      <c r="D443" t="s">
        <v>40</v>
      </c>
      <c r="E443" s="74">
        <v>0</v>
      </c>
    </row>
    <row r="444" spans="3:5" ht="13.5" customHeight="1">
      <c r="C444" s="6">
        <v>4110</v>
      </c>
      <c r="D444" t="s">
        <v>42</v>
      </c>
      <c r="E444" s="74">
        <v>0</v>
      </c>
    </row>
    <row r="445" spans="3:5" ht="13.5" customHeight="1">
      <c r="C445" s="6">
        <v>4120</v>
      </c>
      <c r="D445" t="s">
        <v>483</v>
      </c>
      <c r="E445" s="74">
        <v>0</v>
      </c>
    </row>
    <row r="446" spans="3:5" ht="13.5" customHeight="1">
      <c r="C446" s="6">
        <v>4170</v>
      </c>
      <c r="D446" t="s">
        <v>223</v>
      </c>
      <c r="E446" s="74">
        <v>0</v>
      </c>
    </row>
    <row r="447" spans="3:5" ht="13.5" customHeight="1">
      <c r="C447" s="6">
        <v>4740</v>
      </c>
      <c r="D447" s="115" t="s">
        <v>629</v>
      </c>
      <c r="E447" s="74">
        <v>38760</v>
      </c>
    </row>
    <row r="448" ht="13.5" customHeight="1">
      <c r="D448" s="115" t="s">
        <v>621</v>
      </c>
    </row>
    <row r="449" spans="3:5" ht="13.5" customHeight="1">
      <c r="C449" s="6">
        <v>4850</v>
      </c>
      <c r="D449" s="115" t="s">
        <v>618</v>
      </c>
      <c r="E449" s="74">
        <v>7340</v>
      </c>
    </row>
    <row r="450" ht="13.5" customHeight="1">
      <c r="D450" s="115" t="s">
        <v>619</v>
      </c>
    </row>
    <row r="451" spans="2:5" ht="13.5" customHeight="1">
      <c r="B451" s="6">
        <v>85395</v>
      </c>
      <c r="D451" t="s">
        <v>579</v>
      </c>
      <c r="E451" s="88">
        <f>SUM(E453:E456)</f>
        <v>54600</v>
      </c>
    </row>
    <row r="452" spans="3:5" ht="13.5" customHeight="1">
      <c r="C452" s="6">
        <v>3110</v>
      </c>
      <c r="D452" t="s">
        <v>56</v>
      </c>
      <c r="E452" s="74">
        <v>0</v>
      </c>
    </row>
    <row r="453" spans="3:5" ht="13.5" customHeight="1">
      <c r="C453" s="6">
        <v>3290</v>
      </c>
      <c r="D453" s="115" t="s">
        <v>625</v>
      </c>
      <c r="E453" s="74">
        <v>25100</v>
      </c>
    </row>
    <row r="454" ht="13.5" customHeight="1">
      <c r="D454" s="115" t="s">
        <v>626</v>
      </c>
    </row>
    <row r="455" spans="3:5" ht="13.5" customHeight="1">
      <c r="C455" s="6">
        <v>4300</v>
      </c>
      <c r="D455" t="s">
        <v>48</v>
      </c>
      <c r="E455" s="74">
        <v>0</v>
      </c>
    </row>
    <row r="456" spans="3:5" ht="13.5" customHeight="1">
      <c r="C456" s="6">
        <v>4370</v>
      </c>
      <c r="D456" s="115" t="s">
        <v>624</v>
      </c>
      <c r="E456" s="74">
        <v>29500</v>
      </c>
    </row>
    <row r="457" ht="13.5" customHeight="1">
      <c r="D457" s="115"/>
    </row>
    <row r="458" spans="2:5" ht="13.5" customHeight="1">
      <c r="B458" s="6">
        <v>85395</v>
      </c>
      <c r="D458" t="s">
        <v>676</v>
      </c>
      <c r="E458" s="88">
        <f>SUM(E459:E461)</f>
        <v>773.5</v>
      </c>
    </row>
    <row r="459" spans="3:5" ht="13.5" customHeight="1">
      <c r="C459" s="6">
        <v>4010</v>
      </c>
      <c r="D459" t="s">
        <v>40</v>
      </c>
      <c r="E459" s="74">
        <v>648</v>
      </c>
    </row>
    <row r="460" spans="3:5" ht="13.5" customHeight="1">
      <c r="C460" s="6">
        <v>4110</v>
      </c>
      <c r="D460" t="s">
        <v>42</v>
      </c>
      <c r="E460" s="74">
        <v>113.15</v>
      </c>
    </row>
    <row r="461" spans="3:5" ht="13.5" customHeight="1">
      <c r="C461" s="6">
        <v>4120</v>
      </c>
      <c r="D461" t="s">
        <v>483</v>
      </c>
      <c r="E461" s="74">
        <v>12.35</v>
      </c>
    </row>
    <row r="462" ht="13.5" customHeight="1"/>
    <row r="463" spans="1:4" ht="12.75">
      <c r="A463" s="7">
        <v>852</v>
      </c>
      <c r="B463" s="7"/>
      <c r="C463" s="7"/>
      <c r="D463" s="5" t="s">
        <v>285</v>
      </c>
    </row>
    <row r="464" spans="2:5" ht="12.75">
      <c r="B464" s="6">
        <v>85213</v>
      </c>
      <c r="D464" t="s">
        <v>134</v>
      </c>
      <c r="E464" s="88">
        <f>SUM(E466:E466)</f>
        <v>64000</v>
      </c>
    </row>
    <row r="465" ht="12.75">
      <c r="D465" t="s">
        <v>211</v>
      </c>
    </row>
    <row r="466" spans="3:5" ht="12.75">
      <c r="C466" s="6">
        <v>4130</v>
      </c>
      <c r="D466" t="s">
        <v>132</v>
      </c>
      <c r="E466" s="74">
        <v>64000</v>
      </c>
    </row>
    <row r="468" spans="1:5" ht="12.75">
      <c r="A468" s="7">
        <v>851</v>
      </c>
      <c r="B468" s="7"/>
      <c r="C468" s="7"/>
      <c r="D468" s="5" t="s">
        <v>24</v>
      </c>
      <c r="E468" s="87">
        <f>E469+E489+E492</f>
        <v>513000</v>
      </c>
    </row>
    <row r="469" spans="2:5" ht="12.75">
      <c r="B469" s="6">
        <v>85154</v>
      </c>
      <c r="D469" t="s">
        <v>25</v>
      </c>
      <c r="E469" s="88">
        <f>SUM(E470:E488)</f>
        <v>504000</v>
      </c>
    </row>
    <row r="470" spans="1:5" ht="12.75">
      <c r="A470"/>
      <c r="B470"/>
      <c r="C470" s="6">
        <v>3020</v>
      </c>
      <c r="D470" t="s">
        <v>39</v>
      </c>
      <c r="E470" s="74">
        <v>3190</v>
      </c>
    </row>
    <row r="471" spans="1:5" ht="12.75">
      <c r="A471"/>
      <c r="B471"/>
      <c r="C471" s="6">
        <v>4010</v>
      </c>
      <c r="D471" t="s">
        <v>40</v>
      </c>
      <c r="E471" s="74">
        <v>275000</v>
      </c>
    </row>
    <row r="472" spans="1:5" ht="12.75">
      <c r="A472"/>
      <c r="B472"/>
      <c r="C472" s="6">
        <v>4040</v>
      </c>
      <c r="D472" t="s">
        <v>41</v>
      </c>
      <c r="E472" s="74">
        <v>18500</v>
      </c>
    </row>
    <row r="473" spans="1:5" ht="12.75">
      <c r="A473"/>
      <c r="B473"/>
      <c r="C473" s="6">
        <v>4110</v>
      </c>
      <c r="D473" t="s">
        <v>42</v>
      </c>
      <c r="E473" s="74">
        <v>47300</v>
      </c>
    </row>
    <row r="474" spans="1:5" ht="12.75">
      <c r="A474"/>
      <c r="B474"/>
      <c r="C474" s="6">
        <v>4120</v>
      </c>
      <c r="D474" t="s">
        <v>483</v>
      </c>
      <c r="E474" s="74">
        <v>6170</v>
      </c>
    </row>
    <row r="475" spans="1:5" ht="12.75">
      <c r="A475"/>
      <c r="B475"/>
      <c r="C475" s="6">
        <v>4170</v>
      </c>
      <c r="D475" t="s">
        <v>223</v>
      </c>
      <c r="E475" s="74">
        <v>8000</v>
      </c>
    </row>
    <row r="476" spans="1:5" ht="12.75">
      <c r="A476"/>
      <c r="B476"/>
      <c r="C476" s="6">
        <v>4210</v>
      </c>
      <c r="D476" t="s">
        <v>45</v>
      </c>
      <c r="E476" s="74">
        <v>13000</v>
      </c>
    </row>
    <row r="477" spans="1:5" ht="12.75">
      <c r="A477"/>
      <c r="B477"/>
      <c r="C477" s="6">
        <v>4260</v>
      </c>
      <c r="D477" t="s">
        <v>46</v>
      </c>
      <c r="E477" s="74">
        <v>17250</v>
      </c>
    </row>
    <row r="478" spans="1:5" ht="12.75">
      <c r="A478"/>
      <c r="B478"/>
      <c r="C478" s="6">
        <v>4270</v>
      </c>
      <c r="D478" t="s">
        <v>47</v>
      </c>
      <c r="E478" s="74">
        <v>2269</v>
      </c>
    </row>
    <row r="479" spans="1:5" ht="12.75">
      <c r="A479"/>
      <c r="B479"/>
      <c r="C479" s="6">
        <v>4280</v>
      </c>
      <c r="D479" t="s">
        <v>243</v>
      </c>
      <c r="E479" s="74">
        <v>100</v>
      </c>
    </row>
    <row r="480" spans="1:5" ht="12.75">
      <c r="A480"/>
      <c r="B480"/>
      <c r="C480" s="6">
        <v>4300</v>
      </c>
      <c r="D480" t="s">
        <v>48</v>
      </c>
      <c r="E480" s="74">
        <v>91871</v>
      </c>
    </row>
    <row r="481" spans="1:5" ht="12.75">
      <c r="A481"/>
      <c r="B481"/>
      <c r="C481" s="6">
        <v>4360</v>
      </c>
      <c r="D481" t="s">
        <v>313</v>
      </c>
      <c r="E481" s="74">
        <v>4600</v>
      </c>
    </row>
    <row r="482" spans="1:5" ht="12.75">
      <c r="A482"/>
      <c r="B482"/>
      <c r="C482" s="6">
        <v>4410</v>
      </c>
      <c r="D482" t="s">
        <v>49</v>
      </c>
      <c r="E482" s="74">
        <v>1000</v>
      </c>
    </row>
    <row r="483" spans="1:5" ht="12.75">
      <c r="A483"/>
      <c r="B483"/>
      <c r="C483" s="6">
        <v>4430</v>
      </c>
      <c r="D483" t="s">
        <v>50</v>
      </c>
      <c r="E483" s="74">
        <v>1150</v>
      </c>
    </row>
    <row r="484" spans="1:5" ht="12.75">
      <c r="A484"/>
      <c r="B484"/>
      <c r="C484" s="6">
        <v>4440</v>
      </c>
      <c r="D484" t="s">
        <v>51</v>
      </c>
      <c r="E484" s="74">
        <v>5821</v>
      </c>
    </row>
    <row r="485" spans="1:5" ht="12.75">
      <c r="A485"/>
      <c r="B485"/>
      <c r="C485" s="6">
        <v>4480</v>
      </c>
      <c r="D485" t="s">
        <v>60</v>
      </c>
      <c r="E485" s="74">
        <v>1000</v>
      </c>
    </row>
    <row r="486" spans="1:5" ht="12.75">
      <c r="A486" s="3"/>
      <c r="B486" s="3"/>
      <c r="C486" s="6">
        <v>4520</v>
      </c>
      <c r="D486" t="s">
        <v>349</v>
      </c>
      <c r="E486" s="74">
        <v>800</v>
      </c>
    </row>
    <row r="487" spans="3:5" ht="12.75">
      <c r="C487" s="6">
        <v>4700</v>
      </c>
      <c r="D487" t="s">
        <v>252</v>
      </c>
      <c r="E487" s="74">
        <v>6979</v>
      </c>
    </row>
    <row r="488" ht="12.75">
      <c r="D488" t="s">
        <v>253</v>
      </c>
    </row>
    <row r="489" spans="2:5" ht="12.75">
      <c r="B489" s="6">
        <v>85153</v>
      </c>
      <c r="D489" t="s">
        <v>237</v>
      </c>
      <c r="E489" s="88">
        <f>SUM(E490:E491)</f>
        <v>3000</v>
      </c>
    </row>
    <row r="490" spans="3:5" ht="12.75">
      <c r="C490" s="6">
        <v>4210</v>
      </c>
      <c r="D490" t="s">
        <v>45</v>
      </c>
      <c r="E490" s="74">
        <v>1000</v>
      </c>
    </row>
    <row r="491" spans="3:5" ht="12.75">
      <c r="C491" s="6">
        <v>4300</v>
      </c>
      <c r="D491" t="s">
        <v>48</v>
      </c>
      <c r="E491" s="74">
        <v>2000</v>
      </c>
    </row>
    <row r="492" spans="2:5" ht="12.75">
      <c r="B492" s="6">
        <v>85195</v>
      </c>
      <c r="D492" t="s">
        <v>558</v>
      </c>
      <c r="E492" s="88">
        <f>SUM(E493:E495)</f>
        <v>6000</v>
      </c>
    </row>
    <row r="493" spans="3:5" ht="12.75">
      <c r="C493" s="6">
        <v>4010</v>
      </c>
      <c r="D493" t="s">
        <v>40</v>
      </c>
      <c r="E493" s="74">
        <v>4800</v>
      </c>
    </row>
    <row r="494" spans="3:5" ht="12.75">
      <c r="C494" s="6">
        <v>4110</v>
      </c>
      <c r="D494" t="s">
        <v>42</v>
      </c>
      <c r="E494" s="74">
        <v>980</v>
      </c>
    </row>
    <row r="495" spans="3:5" ht="12.75">
      <c r="C495" s="6">
        <v>4120</v>
      </c>
      <c r="D495" t="s">
        <v>483</v>
      </c>
      <c r="E495" s="74">
        <v>220</v>
      </c>
    </row>
    <row r="497" spans="1:5" s="56" customFormat="1" ht="12.75">
      <c r="A497" s="57">
        <v>855</v>
      </c>
      <c r="B497" s="57"/>
      <c r="C497" s="57"/>
      <c r="D497" s="56" t="s">
        <v>415</v>
      </c>
      <c r="E497" s="88">
        <f>E498+E511</f>
        <v>460879</v>
      </c>
    </row>
    <row r="498" spans="2:5" ht="12.75">
      <c r="B498" s="52">
        <v>85504</v>
      </c>
      <c r="C498" s="52"/>
      <c r="D498" s="58" t="s">
        <v>348</v>
      </c>
      <c r="E498" s="88">
        <f>SUM(E499:E510)</f>
        <v>228884</v>
      </c>
    </row>
    <row r="499" spans="2:5" ht="12.75">
      <c r="B499" s="52"/>
      <c r="C499" s="6">
        <v>3020</v>
      </c>
      <c r="D499" t="s">
        <v>39</v>
      </c>
      <c r="E499" s="90">
        <v>1661</v>
      </c>
    </row>
    <row r="500" spans="2:5" ht="12.75">
      <c r="B500" s="52"/>
      <c r="C500" s="6">
        <v>4010</v>
      </c>
      <c r="D500" t="s">
        <v>40</v>
      </c>
      <c r="E500" s="90">
        <v>158100</v>
      </c>
    </row>
    <row r="501" spans="2:5" ht="12.75">
      <c r="B501" s="52"/>
      <c r="C501" s="6">
        <v>4040</v>
      </c>
      <c r="D501" t="s">
        <v>41</v>
      </c>
      <c r="E501" s="90">
        <v>10900</v>
      </c>
    </row>
    <row r="502" spans="2:5" ht="12.75">
      <c r="B502" s="52"/>
      <c r="C502" s="6">
        <v>4110</v>
      </c>
      <c r="D502" t="s">
        <v>42</v>
      </c>
      <c r="E502" s="90">
        <v>28874</v>
      </c>
    </row>
    <row r="503" spans="2:5" ht="12.75">
      <c r="B503" s="52"/>
      <c r="C503" s="6">
        <v>4120</v>
      </c>
      <c r="D503" t="s">
        <v>483</v>
      </c>
      <c r="E503" s="90">
        <v>3920</v>
      </c>
    </row>
    <row r="504" spans="2:5" ht="12.75">
      <c r="B504" s="52"/>
      <c r="C504" s="6">
        <v>4210</v>
      </c>
      <c r="D504" t="s">
        <v>45</v>
      </c>
      <c r="E504" s="90">
        <v>6060</v>
      </c>
    </row>
    <row r="505" spans="1:5" ht="12.75">
      <c r="A505"/>
      <c r="B505" s="52"/>
      <c r="C505" s="6">
        <v>4260</v>
      </c>
      <c r="D505" t="s">
        <v>46</v>
      </c>
      <c r="E505" s="90">
        <v>2330</v>
      </c>
    </row>
    <row r="506" spans="1:5" ht="12.75">
      <c r="A506"/>
      <c r="B506" s="52"/>
      <c r="C506" s="6">
        <v>4300</v>
      </c>
      <c r="D506" t="s">
        <v>48</v>
      </c>
      <c r="E506" s="90">
        <v>5350</v>
      </c>
    </row>
    <row r="507" spans="1:5" ht="12.75">
      <c r="A507"/>
      <c r="B507" s="52"/>
      <c r="C507" s="6">
        <v>4360</v>
      </c>
      <c r="D507" t="s">
        <v>313</v>
      </c>
      <c r="E507" s="90">
        <v>2700</v>
      </c>
    </row>
    <row r="508" spans="1:5" ht="12.75">
      <c r="A508"/>
      <c r="B508" s="52"/>
      <c r="C508" s="6">
        <v>4410</v>
      </c>
      <c r="D508" t="s">
        <v>49</v>
      </c>
      <c r="E508" s="90">
        <v>4000</v>
      </c>
    </row>
    <row r="509" spans="1:5" ht="12.75">
      <c r="A509"/>
      <c r="B509" s="52"/>
      <c r="C509" s="6">
        <v>4440</v>
      </c>
      <c r="D509" t="s">
        <v>51</v>
      </c>
      <c r="E509" s="90">
        <v>4989</v>
      </c>
    </row>
    <row r="510" spans="1:5" ht="12.75">
      <c r="A510"/>
      <c r="B510" s="52"/>
      <c r="C510" s="6">
        <v>4700</v>
      </c>
      <c r="D510" t="s">
        <v>246</v>
      </c>
      <c r="E510" s="90">
        <v>0</v>
      </c>
    </row>
    <row r="511" spans="1:5" ht="12.75">
      <c r="A511"/>
      <c r="B511" s="33" t="s">
        <v>425</v>
      </c>
      <c r="C511" s="61"/>
      <c r="D511" s="70" t="s">
        <v>347</v>
      </c>
      <c r="E511" s="97">
        <f>E512</f>
        <v>231995</v>
      </c>
    </row>
    <row r="512" spans="1:5" ht="12.75">
      <c r="A512"/>
      <c r="B512" s="60"/>
      <c r="C512" s="61">
        <v>4330</v>
      </c>
      <c r="D512" s="47" t="s">
        <v>357</v>
      </c>
      <c r="E512" s="98">
        <v>231995</v>
      </c>
    </row>
    <row r="513" spans="1:5" ht="12.75">
      <c r="A513"/>
      <c r="B513" s="60"/>
      <c r="C513" s="61"/>
      <c r="D513" s="47" t="s">
        <v>221</v>
      </c>
      <c r="E513" s="98"/>
    </row>
    <row r="526" spans="1:5" ht="12.75">
      <c r="A526"/>
      <c r="B526"/>
      <c r="E526" s="74" t="s">
        <v>23</v>
      </c>
    </row>
    <row r="527" spans="4:5" ht="12.75">
      <c r="D527" s="7" t="s">
        <v>508</v>
      </c>
      <c r="E527" s="74" t="s">
        <v>679</v>
      </c>
    </row>
    <row r="528" spans="4:5" ht="12.75">
      <c r="D528" s="6" t="s">
        <v>13</v>
      </c>
      <c r="E528" s="74" t="s">
        <v>167</v>
      </c>
    </row>
    <row r="529" ht="12.75">
      <c r="E529" s="75" t="s">
        <v>680</v>
      </c>
    </row>
    <row r="530" spans="1:5" ht="12.75">
      <c r="A530" s="1" t="s">
        <v>0</v>
      </c>
      <c r="B530" s="1" t="s">
        <v>4</v>
      </c>
      <c r="C530" s="1" t="s">
        <v>5</v>
      </c>
      <c r="D530" s="1" t="s">
        <v>6</v>
      </c>
      <c r="E530" s="77" t="s">
        <v>7</v>
      </c>
    </row>
    <row r="531" spans="1:5" ht="12.75">
      <c r="A531" s="7">
        <v>855</v>
      </c>
      <c r="B531" s="7"/>
      <c r="C531" s="7"/>
      <c r="D531" s="5" t="s">
        <v>415</v>
      </c>
      <c r="E531" s="87">
        <f>SUM(E532)</f>
        <v>753868</v>
      </c>
    </row>
    <row r="532" spans="2:5" ht="12.75">
      <c r="B532" s="53" t="s">
        <v>481</v>
      </c>
      <c r="C532" s="57"/>
      <c r="D532" s="56" t="s">
        <v>482</v>
      </c>
      <c r="E532" s="88">
        <f>SUM(E533:E555)</f>
        <v>753868</v>
      </c>
    </row>
    <row r="533" spans="3:5" ht="12.75">
      <c r="C533" s="6">
        <v>3020</v>
      </c>
      <c r="D533" t="s">
        <v>39</v>
      </c>
      <c r="E533" s="74">
        <v>2000</v>
      </c>
    </row>
    <row r="534" spans="3:5" ht="12.75">
      <c r="C534" s="6">
        <v>4010</v>
      </c>
      <c r="D534" t="s">
        <v>40</v>
      </c>
      <c r="E534" s="74">
        <v>491650</v>
      </c>
    </row>
    <row r="535" spans="1:5" ht="12.75">
      <c r="A535"/>
      <c r="B535"/>
      <c r="C535" s="6">
        <v>4040</v>
      </c>
      <c r="D535" t="s">
        <v>41</v>
      </c>
      <c r="E535" s="74">
        <v>31549</v>
      </c>
    </row>
    <row r="536" spans="1:5" ht="12.75">
      <c r="A536"/>
      <c r="B536"/>
      <c r="C536" s="6">
        <v>4110</v>
      </c>
      <c r="D536" t="s">
        <v>42</v>
      </c>
      <c r="E536" s="74">
        <v>82678</v>
      </c>
    </row>
    <row r="537" spans="1:5" ht="12.75">
      <c r="A537"/>
      <c r="B537"/>
      <c r="C537" s="6">
        <v>4120</v>
      </c>
      <c r="D537" t="s">
        <v>483</v>
      </c>
      <c r="E537" s="74">
        <v>9952</v>
      </c>
    </row>
    <row r="538" spans="1:5" ht="12.75">
      <c r="A538"/>
      <c r="B538"/>
      <c r="C538" s="6">
        <v>4170</v>
      </c>
      <c r="D538" t="s">
        <v>223</v>
      </c>
      <c r="E538" s="74">
        <v>5800</v>
      </c>
    </row>
    <row r="539" spans="1:5" ht="12.75">
      <c r="A539"/>
      <c r="B539"/>
      <c r="C539" s="6">
        <v>4210</v>
      </c>
      <c r="D539" t="s">
        <v>45</v>
      </c>
      <c r="E539" s="74">
        <v>14400</v>
      </c>
    </row>
    <row r="540" spans="1:5" ht="12.75">
      <c r="A540"/>
      <c r="B540"/>
      <c r="C540" s="6">
        <v>4220</v>
      </c>
      <c r="D540" t="s">
        <v>54</v>
      </c>
      <c r="E540" s="74">
        <v>28000</v>
      </c>
    </row>
    <row r="541" spans="1:5" ht="12.75">
      <c r="A541"/>
      <c r="B541"/>
      <c r="C541" s="6">
        <v>4240</v>
      </c>
      <c r="D541" t="s">
        <v>391</v>
      </c>
      <c r="E541" s="74">
        <v>4500</v>
      </c>
    </row>
    <row r="542" spans="1:5" ht="12.75">
      <c r="A542"/>
      <c r="B542"/>
      <c r="C542" s="6">
        <v>4260</v>
      </c>
      <c r="D542" t="s">
        <v>46</v>
      </c>
      <c r="E542" s="74">
        <v>38000</v>
      </c>
    </row>
    <row r="543" spans="1:5" ht="12.75">
      <c r="A543"/>
      <c r="B543"/>
      <c r="C543" s="6">
        <v>4270</v>
      </c>
      <c r="D543" t="s">
        <v>47</v>
      </c>
      <c r="E543" s="74">
        <v>770</v>
      </c>
    </row>
    <row r="544" spans="1:5" ht="12.75">
      <c r="A544"/>
      <c r="B544"/>
      <c r="C544" s="6">
        <v>4280</v>
      </c>
      <c r="D544" t="s">
        <v>243</v>
      </c>
      <c r="E544" s="74">
        <v>250</v>
      </c>
    </row>
    <row r="545" spans="1:5" ht="12.75">
      <c r="A545"/>
      <c r="B545"/>
      <c r="C545" s="6">
        <v>4300</v>
      </c>
      <c r="D545" t="s">
        <v>48</v>
      </c>
      <c r="E545" s="74">
        <v>17700</v>
      </c>
    </row>
    <row r="546" spans="1:5" ht="12.75">
      <c r="A546"/>
      <c r="B546"/>
      <c r="C546" s="6">
        <v>4360</v>
      </c>
      <c r="D546" t="s">
        <v>313</v>
      </c>
      <c r="E546" s="74">
        <v>1000</v>
      </c>
    </row>
    <row r="547" spans="1:5" ht="12.75">
      <c r="A547"/>
      <c r="B547"/>
      <c r="C547" s="6">
        <v>4410</v>
      </c>
      <c r="D547" t="s">
        <v>49</v>
      </c>
      <c r="E547" s="74">
        <v>0</v>
      </c>
    </row>
    <row r="548" spans="1:5" ht="12.75">
      <c r="A548"/>
      <c r="B548"/>
      <c r="C548" s="6">
        <v>4430</v>
      </c>
      <c r="D548" t="s">
        <v>50</v>
      </c>
      <c r="E548" s="74">
        <v>500</v>
      </c>
    </row>
    <row r="549" spans="1:5" ht="12.75">
      <c r="A549"/>
      <c r="B549"/>
      <c r="C549" s="6">
        <v>4440</v>
      </c>
      <c r="D549" t="s">
        <v>51</v>
      </c>
      <c r="E549" s="74">
        <v>24113</v>
      </c>
    </row>
    <row r="550" spans="1:5" ht="12.75">
      <c r="A550"/>
      <c r="B550"/>
      <c r="C550" s="6">
        <v>4520</v>
      </c>
      <c r="D550" t="s">
        <v>427</v>
      </c>
      <c r="E550" s="74">
        <v>506</v>
      </c>
    </row>
    <row r="551" spans="1:4" ht="12.75">
      <c r="A551"/>
      <c r="B551"/>
      <c r="D551" t="s">
        <v>239</v>
      </c>
    </row>
    <row r="552" spans="1:5" ht="12.75">
      <c r="A552"/>
      <c r="B552"/>
      <c r="C552" s="6">
        <v>4610</v>
      </c>
      <c r="D552" t="s">
        <v>464</v>
      </c>
      <c r="E552" s="74">
        <v>0</v>
      </c>
    </row>
    <row r="553" spans="1:5" ht="12.75">
      <c r="A553"/>
      <c r="B553"/>
      <c r="C553" s="6">
        <v>4700</v>
      </c>
      <c r="D553" t="s">
        <v>244</v>
      </c>
      <c r="E553" s="74">
        <v>500</v>
      </c>
    </row>
    <row r="554" ht="12.75">
      <c r="D554" t="s">
        <v>245</v>
      </c>
    </row>
    <row r="555" spans="3:5" ht="12.75">
      <c r="C555" s="6">
        <v>4710</v>
      </c>
      <c r="D555" t="s">
        <v>471</v>
      </c>
      <c r="E555" s="74">
        <v>0</v>
      </c>
    </row>
    <row r="559" spans="1:5" ht="12.75">
      <c r="A559" s="57"/>
      <c r="B559" s="53"/>
      <c r="C559" s="54"/>
      <c r="D559" s="55"/>
      <c r="E559" s="114"/>
    </row>
    <row r="560" spans="2:5" ht="12.75">
      <c r="B560" s="33"/>
      <c r="C560" s="61"/>
      <c r="D560" s="47"/>
      <c r="E560" s="106"/>
    </row>
    <row r="561" spans="2:5" ht="12.75">
      <c r="B561" s="60"/>
      <c r="E561" s="106"/>
    </row>
    <row r="569" ht="12.75">
      <c r="E569" s="74" t="s">
        <v>254</v>
      </c>
    </row>
    <row r="570" spans="4:5" ht="12.75">
      <c r="D570" s="7" t="s">
        <v>510</v>
      </c>
      <c r="E570" s="74" t="s">
        <v>679</v>
      </c>
    </row>
    <row r="571" spans="4:5" ht="12.75">
      <c r="D571" s="6" t="s">
        <v>14</v>
      </c>
      <c r="E571" s="74" t="s">
        <v>167</v>
      </c>
    </row>
    <row r="572" ht="12.75">
      <c r="E572" s="75" t="s">
        <v>680</v>
      </c>
    </row>
    <row r="573" spans="1:5" ht="12.75">
      <c r="A573" s="1" t="s">
        <v>0</v>
      </c>
      <c r="B573" s="1" t="s">
        <v>4</v>
      </c>
      <c r="C573" s="1" t="s">
        <v>5</v>
      </c>
      <c r="D573" s="1" t="s">
        <v>6</v>
      </c>
      <c r="E573" s="77" t="s">
        <v>7</v>
      </c>
    </row>
    <row r="574" spans="1:5" s="5" customFormat="1" ht="12.75">
      <c r="A574" s="7">
        <v>801</v>
      </c>
      <c r="B574" s="7"/>
      <c r="C574" s="7"/>
      <c r="D574" s="5" t="s">
        <v>10</v>
      </c>
      <c r="E574" s="87">
        <f>E575+E611+E602+E617</f>
        <v>2269774.81</v>
      </c>
    </row>
    <row r="575" spans="1:5" s="56" customFormat="1" ht="12.75">
      <c r="A575" s="57"/>
      <c r="B575" s="57">
        <v>80104</v>
      </c>
      <c r="C575" s="57"/>
      <c r="D575" s="56" t="s">
        <v>165</v>
      </c>
      <c r="E575" s="88">
        <f>SUM(E576:E600)</f>
        <v>2174004</v>
      </c>
    </row>
    <row r="576" spans="3:5" ht="12.75">
      <c r="C576" s="6">
        <v>3020</v>
      </c>
      <c r="D576" t="s">
        <v>39</v>
      </c>
      <c r="E576" s="74">
        <v>35844</v>
      </c>
    </row>
    <row r="577" spans="3:5" ht="12.75">
      <c r="C577" s="6">
        <v>3050</v>
      </c>
      <c r="D577" t="s">
        <v>257</v>
      </c>
      <c r="E577" s="74">
        <v>1440</v>
      </c>
    </row>
    <row r="578" spans="1:5" ht="12.75">
      <c r="A578"/>
      <c r="B578"/>
      <c r="C578" s="6">
        <v>4010</v>
      </c>
      <c r="D578" t="s">
        <v>40</v>
      </c>
      <c r="E578" s="74">
        <v>618445</v>
      </c>
    </row>
    <row r="579" spans="1:5" ht="12.75">
      <c r="A579"/>
      <c r="B579"/>
      <c r="C579" s="6">
        <v>4040</v>
      </c>
      <c r="D579" t="s">
        <v>41</v>
      </c>
      <c r="E579" s="74">
        <v>46541</v>
      </c>
    </row>
    <row r="580" spans="1:5" ht="12.75">
      <c r="A580"/>
      <c r="B580"/>
      <c r="C580" s="6">
        <v>4110</v>
      </c>
      <c r="D580" t="s">
        <v>42</v>
      </c>
      <c r="E580" s="74">
        <v>281609</v>
      </c>
    </row>
    <row r="581" spans="1:5" ht="12.75">
      <c r="A581"/>
      <c r="B581"/>
      <c r="C581" s="6">
        <v>4120</v>
      </c>
      <c r="D581" t="s">
        <v>483</v>
      </c>
      <c r="E581" s="74">
        <v>27492</v>
      </c>
    </row>
    <row r="582" spans="1:5" ht="12.75">
      <c r="A582"/>
      <c r="B582"/>
      <c r="C582" s="6">
        <v>4140</v>
      </c>
      <c r="D582" t="s">
        <v>43</v>
      </c>
      <c r="E582" s="74">
        <v>8600</v>
      </c>
    </row>
    <row r="583" spans="1:4" ht="12.75">
      <c r="A583"/>
      <c r="B583"/>
      <c r="D583" t="s">
        <v>44</v>
      </c>
    </row>
    <row r="584" spans="1:5" ht="12.75">
      <c r="A584"/>
      <c r="B584"/>
      <c r="C584" s="6">
        <v>4170</v>
      </c>
      <c r="D584" t="s">
        <v>223</v>
      </c>
      <c r="E584" s="74">
        <v>7500</v>
      </c>
    </row>
    <row r="585" spans="1:5" ht="12.75">
      <c r="A585"/>
      <c r="B585"/>
      <c r="C585" s="6">
        <v>4210</v>
      </c>
      <c r="D585" t="s">
        <v>45</v>
      </c>
      <c r="E585" s="74">
        <v>10440</v>
      </c>
    </row>
    <row r="586" spans="1:5" ht="12.75">
      <c r="A586"/>
      <c r="B586"/>
      <c r="C586" s="6">
        <v>4240</v>
      </c>
      <c r="D586" t="s">
        <v>391</v>
      </c>
      <c r="E586" s="74">
        <v>5750</v>
      </c>
    </row>
    <row r="587" spans="1:5" ht="12.75">
      <c r="A587"/>
      <c r="B587"/>
      <c r="C587" s="6">
        <v>4260</v>
      </c>
      <c r="D587" t="s">
        <v>46</v>
      </c>
      <c r="E587" s="74">
        <v>69000</v>
      </c>
    </row>
    <row r="588" spans="1:5" ht="12.75">
      <c r="A588"/>
      <c r="B588"/>
      <c r="C588" s="6">
        <v>4270</v>
      </c>
      <c r="D588" t="s">
        <v>47</v>
      </c>
      <c r="E588" s="74">
        <v>12600</v>
      </c>
    </row>
    <row r="589" spans="1:5" ht="12.75">
      <c r="A589"/>
      <c r="B589"/>
      <c r="C589" s="6">
        <v>4280</v>
      </c>
      <c r="D589" t="s">
        <v>243</v>
      </c>
      <c r="E589" s="74">
        <v>2160</v>
      </c>
    </row>
    <row r="590" spans="1:5" ht="12.75">
      <c r="A590"/>
      <c r="B590"/>
      <c r="C590" s="6">
        <v>4300</v>
      </c>
      <c r="D590" t="s">
        <v>48</v>
      </c>
      <c r="E590" s="74">
        <v>12690</v>
      </c>
    </row>
    <row r="591" spans="1:5" ht="12.75">
      <c r="A591"/>
      <c r="B591"/>
      <c r="C591" s="6">
        <v>4360</v>
      </c>
      <c r="D591" t="s">
        <v>313</v>
      </c>
      <c r="E591" s="74">
        <v>1700</v>
      </c>
    </row>
    <row r="592" spans="1:5" ht="12.75">
      <c r="A592"/>
      <c r="B592"/>
      <c r="C592" s="6">
        <v>4410</v>
      </c>
      <c r="D592" t="s">
        <v>49</v>
      </c>
      <c r="E592" s="74">
        <v>50</v>
      </c>
    </row>
    <row r="593" spans="1:5" ht="12.75">
      <c r="A593"/>
      <c r="B593"/>
      <c r="C593" s="6">
        <v>4430</v>
      </c>
      <c r="D593" t="s">
        <v>50</v>
      </c>
      <c r="E593" s="74">
        <v>1560</v>
      </c>
    </row>
    <row r="594" spans="1:5" ht="12.75">
      <c r="A594" s="3"/>
      <c r="B594" s="3"/>
      <c r="C594" s="6">
        <v>4440</v>
      </c>
      <c r="D594" t="s">
        <v>51</v>
      </c>
      <c r="E594" s="85">
        <v>80654</v>
      </c>
    </row>
    <row r="595" spans="1:5" ht="12.75">
      <c r="A595" s="3"/>
      <c r="B595" s="3"/>
      <c r="C595" s="6">
        <v>4700</v>
      </c>
      <c r="D595" t="s">
        <v>252</v>
      </c>
      <c r="E595" s="85">
        <v>2700</v>
      </c>
    </row>
    <row r="596" spans="1:5" ht="12.75">
      <c r="A596" s="3"/>
      <c r="B596" s="3"/>
      <c r="D596" t="s">
        <v>253</v>
      </c>
      <c r="E596" s="85"/>
    </row>
    <row r="597" spans="1:5" ht="12.75">
      <c r="A597" s="3"/>
      <c r="B597" s="3"/>
      <c r="C597" s="6">
        <v>4710</v>
      </c>
      <c r="D597" t="s">
        <v>471</v>
      </c>
      <c r="E597" s="85">
        <v>2500</v>
      </c>
    </row>
    <row r="598" spans="1:5" ht="12.75">
      <c r="A598" s="3"/>
      <c r="B598" s="3"/>
      <c r="C598" s="6">
        <v>4790</v>
      </c>
      <c r="D598" t="s">
        <v>513</v>
      </c>
      <c r="E598" s="85">
        <v>877709</v>
      </c>
    </row>
    <row r="599" spans="1:5" ht="12.75">
      <c r="A599" s="3"/>
      <c r="B599" s="3"/>
      <c r="C599" s="6">
        <v>4800</v>
      </c>
      <c r="D599" t="s">
        <v>514</v>
      </c>
      <c r="E599" s="85">
        <v>67020</v>
      </c>
    </row>
    <row r="600" spans="1:5" ht="12.75">
      <c r="A600" s="3"/>
      <c r="B600" s="3"/>
      <c r="C600" s="6">
        <v>6050</v>
      </c>
      <c r="D600" t="s">
        <v>242</v>
      </c>
      <c r="E600" s="85">
        <v>0</v>
      </c>
    </row>
    <row r="601" spans="1:5" ht="12.75">
      <c r="A601" s="3"/>
      <c r="B601" s="3"/>
      <c r="E601" s="85"/>
    </row>
    <row r="602" spans="1:5" ht="12.75">
      <c r="A602" s="3"/>
      <c r="B602" s="7">
        <v>80104</v>
      </c>
      <c r="C602" s="7"/>
      <c r="D602" s="5" t="s">
        <v>585</v>
      </c>
      <c r="E602" s="114">
        <f>SUM(E604:E609)</f>
        <v>46793.81</v>
      </c>
    </row>
    <row r="603" spans="1:5" ht="12.75">
      <c r="A603" s="3"/>
      <c r="B603" s="7"/>
      <c r="C603" s="7"/>
      <c r="D603" s="139" t="s">
        <v>583</v>
      </c>
      <c r="E603" s="85"/>
    </row>
    <row r="604" spans="1:5" ht="12.75">
      <c r="A604" s="3"/>
      <c r="B604" s="7"/>
      <c r="C604" s="6">
        <v>4110</v>
      </c>
      <c r="D604" t="s">
        <v>42</v>
      </c>
      <c r="E604" s="85">
        <v>0</v>
      </c>
    </row>
    <row r="605" spans="1:5" ht="12.75">
      <c r="A605" s="3"/>
      <c r="B605" s="7"/>
      <c r="C605" s="6">
        <v>4120</v>
      </c>
      <c r="D605" t="s">
        <v>483</v>
      </c>
      <c r="E605" s="85">
        <v>0</v>
      </c>
    </row>
    <row r="606" spans="1:5" ht="12.75">
      <c r="A606" s="3"/>
      <c r="B606" s="7"/>
      <c r="C606" s="6">
        <v>4750</v>
      </c>
      <c r="D606" s="115" t="s">
        <v>620</v>
      </c>
      <c r="E606" s="85">
        <v>39169.25</v>
      </c>
    </row>
    <row r="607" spans="1:5" ht="12.75">
      <c r="A607" s="3"/>
      <c r="B607" s="7"/>
      <c r="D607" s="115" t="s">
        <v>621</v>
      </c>
      <c r="E607" s="85"/>
    </row>
    <row r="608" spans="1:5" ht="12.75">
      <c r="A608" s="3"/>
      <c r="B608" s="7"/>
      <c r="C608" s="6">
        <v>4790</v>
      </c>
      <c r="D608" t="s">
        <v>513</v>
      </c>
      <c r="E608" s="85">
        <v>0</v>
      </c>
    </row>
    <row r="609" spans="1:5" ht="12.75">
      <c r="A609" s="3"/>
      <c r="B609" s="7"/>
      <c r="C609" s="6">
        <v>4850</v>
      </c>
      <c r="D609" s="115" t="s">
        <v>618</v>
      </c>
      <c r="E609" s="85">
        <v>7624.56</v>
      </c>
    </row>
    <row r="610" spans="1:5" ht="12.75">
      <c r="A610" s="3"/>
      <c r="B610" s="3"/>
      <c r="D610" s="115" t="s">
        <v>619</v>
      </c>
      <c r="E610" s="85"/>
    </row>
    <row r="611" spans="1:5" s="56" customFormat="1" ht="12.75">
      <c r="A611" s="57"/>
      <c r="B611" s="57">
        <v>80146</v>
      </c>
      <c r="C611" s="57"/>
      <c r="D611" s="56" t="s">
        <v>161</v>
      </c>
      <c r="E611" s="88">
        <f>SUM(E612:E615)</f>
        <v>6292</v>
      </c>
    </row>
    <row r="612" spans="1:5" ht="12.75">
      <c r="A612" s="7"/>
      <c r="B612" s="7"/>
      <c r="C612" s="6">
        <v>4210</v>
      </c>
      <c r="D612" t="s">
        <v>45</v>
      </c>
      <c r="E612" s="90">
        <v>800</v>
      </c>
    </row>
    <row r="613" spans="1:5" ht="12.75">
      <c r="A613" s="7"/>
      <c r="B613" s="7"/>
      <c r="C613" s="6">
        <v>4410</v>
      </c>
      <c r="D613" t="s">
        <v>49</v>
      </c>
      <c r="E613" s="90">
        <v>0</v>
      </c>
    </row>
    <row r="614" spans="3:5" ht="12.75">
      <c r="C614" s="6">
        <v>4700</v>
      </c>
      <c r="D614" t="s">
        <v>252</v>
      </c>
      <c r="E614" s="74">
        <v>5492</v>
      </c>
    </row>
    <row r="615" ht="12.75">
      <c r="D615" t="s">
        <v>253</v>
      </c>
    </row>
    <row r="617" spans="2:5" ht="15.75">
      <c r="B617" s="124" t="s">
        <v>379</v>
      </c>
      <c r="C617" s="125"/>
      <c r="D617" s="118" t="s">
        <v>392</v>
      </c>
      <c r="E617" s="88">
        <f>SUM(E620:E623)</f>
        <v>42685</v>
      </c>
    </row>
    <row r="618" spans="2:4" ht="15.75">
      <c r="B618" s="126"/>
      <c r="C618" s="125"/>
      <c r="D618" s="118" t="s">
        <v>467</v>
      </c>
    </row>
    <row r="619" spans="2:4" ht="15.75">
      <c r="B619" s="126"/>
      <c r="C619" s="125"/>
      <c r="D619" s="118" t="s">
        <v>394</v>
      </c>
    </row>
    <row r="620" spans="3:5" ht="12.75">
      <c r="C620" s="6">
        <v>4110</v>
      </c>
      <c r="D620" t="s">
        <v>42</v>
      </c>
      <c r="E620" s="74">
        <v>5870</v>
      </c>
    </row>
    <row r="621" spans="3:5" ht="12.75">
      <c r="C621" s="6">
        <v>4120</v>
      </c>
      <c r="D621" t="s">
        <v>483</v>
      </c>
      <c r="E621" s="74">
        <v>515</v>
      </c>
    </row>
    <row r="622" spans="3:5" ht="12.75">
      <c r="C622" s="6">
        <v>4240</v>
      </c>
      <c r="D622" t="s">
        <v>391</v>
      </c>
      <c r="E622" s="74">
        <v>2000</v>
      </c>
    </row>
    <row r="623" spans="3:5" ht="12.75">
      <c r="C623" s="6">
        <v>4790</v>
      </c>
      <c r="D623" t="s">
        <v>513</v>
      </c>
      <c r="E623" s="74">
        <v>34300</v>
      </c>
    </row>
    <row r="630" spans="1:5" ht="12.75">
      <c r="A630" s="3"/>
      <c r="B630" s="3"/>
      <c r="E630" s="85"/>
    </row>
    <row r="631" ht="12.75">
      <c r="E631" s="74" t="s">
        <v>226</v>
      </c>
    </row>
    <row r="632" spans="4:5" ht="12.75">
      <c r="D632" s="7" t="s">
        <v>511</v>
      </c>
      <c r="E632" s="74" t="s">
        <v>679</v>
      </c>
    </row>
    <row r="633" spans="4:5" ht="12.75">
      <c r="D633" s="6" t="s">
        <v>15</v>
      </c>
      <c r="E633" s="74" t="s">
        <v>167</v>
      </c>
    </row>
    <row r="634" ht="12.75">
      <c r="E634" s="75" t="s">
        <v>680</v>
      </c>
    </row>
    <row r="635" spans="1:5" ht="12.75">
      <c r="A635" s="1" t="s">
        <v>0</v>
      </c>
      <c r="B635" s="1" t="s">
        <v>4</v>
      </c>
      <c r="C635" s="1" t="s">
        <v>5</v>
      </c>
      <c r="D635" s="1" t="s">
        <v>6</v>
      </c>
      <c r="E635" s="77" t="s">
        <v>7</v>
      </c>
    </row>
    <row r="636" spans="1:5" s="5" customFormat="1" ht="12.75">
      <c r="A636" s="7">
        <v>801</v>
      </c>
      <c r="B636" s="7"/>
      <c r="C636" s="7"/>
      <c r="D636" s="5" t="s">
        <v>10</v>
      </c>
      <c r="E636" s="87">
        <f>SUM(E637+E672+E678+E660)</f>
        <v>2095404.46</v>
      </c>
    </row>
    <row r="637" spans="1:5" s="56" customFormat="1" ht="12.75">
      <c r="A637" s="57"/>
      <c r="B637" s="57">
        <v>80104</v>
      </c>
      <c r="C637" s="57"/>
      <c r="D637" s="56" t="s">
        <v>165</v>
      </c>
      <c r="E637" s="88">
        <f>SUM(E638:E658)</f>
        <v>1938470</v>
      </c>
    </row>
    <row r="638" spans="3:5" ht="12.75">
      <c r="C638" s="6">
        <v>3020</v>
      </c>
      <c r="D638" t="s">
        <v>39</v>
      </c>
      <c r="E638" s="74">
        <v>11700</v>
      </c>
    </row>
    <row r="639" spans="3:5" ht="12.75">
      <c r="C639" s="6">
        <v>4010</v>
      </c>
      <c r="D639" t="s">
        <v>40</v>
      </c>
      <c r="E639" s="74">
        <v>553378</v>
      </c>
    </row>
    <row r="640" spans="3:5" ht="12.75">
      <c r="C640" s="6">
        <v>4040</v>
      </c>
      <c r="D640" t="s">
        <v>41</v>
      </c>
      <c r="E640" s="74">
        <v>33900</v>
      </c>
    </row>
    <row r="641" spans="3:5" ht="12.75">
      <c r="C641" s="6">
        <v>4110</v>
      </c>
      <c r="D641" t="s">
        <v>42</v>
      </c>
      <c r="E641" s="74">
        <v>245293</v>
      </c>
    </row>
    <row r="642" spans="3:5" ht="12.75">
      <c r="C642" s="6">
        <v>4120</v>
      </c>
      <c r="D642" t="s">
        <v>483</v>
      </c>
      <c r="E642" s="74">
        <v>20735</v>
      </c>
    </row>
    <row r="643" spans="3:5" ht="12.75">
      <c r="C643" s="6">
        <v>4170</v>
      </c>
      <c r="D643" t="s">
        <v>223</v>
      </c>
      <c r="E643" s="74">
        <v>6950</v>
      </c>
    </row>
    <row r="644" spans="3:5" ht="12.75">
      <c r="C644" s="6">
        <v>4210</v>
      </c>
      <c r="D644" t="s">
        <v>45</v>
      </c>
      <c r="E644" s="74">
        <v>7000</v>
      </c>
    </row>
    <row r="645" spans="3:5" ht="12.75">
      <c r="C645" s="6">
        <v>4240</v>
      </c>
      <c r="D645" t="s">
        <v>391</v>
      </c>
      <c r="E645" s="74">
        <v>6650</v>
      </c>
    </row>
    <row r="646" spans="3:5" ht="12.75">
      <c r="C646" s="6">
        <v>4260</v>
      </c>
      <c r="D646" t="s">
        <v>46</v>
      </c>
      <c r="E646" s="74">
        <v>63000</v>
      </c>
    </row>
    <row r="647" spans="3:5" ht="12.75">
      <c r="C647" s="6">
        <v>4270</v>
      </c>
      <c r="D647" t="s">
        <v>47</v>
      </c>
      <c r="E647" s="74">
        <v>11900</v>
      </c>
    </row>
    <row r="648" spans="3:5" ht="12.75">
      <c r="C648" s="6">
        <v>4280</v>
      </c>
      <c r="D648" t="s">
        <v>243</v>
      </c>
      <c r="E648" s="74">
        <v>1000</v>
      </c>
    </row>
    <row r="649" spans="3:5" ht="12.75">
      <c r="C649" s="6">
        <v>4300</v>
      </c>
      <c r="D649" t="s">
        <v>48</v>
      </c>
      <c r="E649" s="74">
        <v>10470</v>
      </c>
    </row>
    <row r="650" spans="3:5" ht="12.75">
      <c r="C650" s="6">
        <v>4360</v>
      </c>
      <c r="D650" t="s">
        <v>313</v>
      </c>
      <c r="E650" s="74">
        <v>2000</v>
      </c>
    </row>
    <row r="651" spans="3:5" ht="12.75">
      <c r="C651" s="6">
        <v>4410</v>
      </c>
      <c r="D651" t="s">
        <v>49</v>
      </c>
      <c r="E651" s="74">
        <v>250</v>
      </c>
    </row>
    <row r="652" spans="3:5" ht="12.75">
      <c r="C652" s="6">
        <v>4430</v>
      </c>
      <c r="D652" t="s">
        <v>50</v>
      </c>
      <c r="E652" s="74">
        <v>1380</v>
      </c>
    </row>
    <row r="653" spans="1:5" ht="12.75">
      <c r="A653" s="3"/>
      <c r="B653" s="3"/>
      <c r="C653" s="6">
        <v>4440</v>
      </c>
      <c r="D653" t="s">
        <v>51</v>
      </c>
      <c r="E653" s="85">
        <v>63168</v>
      </c>
    </row>
    <row r="654" spans="1:5" ht="12.75">
      <c r="A654" s="3"/>
      <c r="B654" s="3"/>
      <c r="C654" s="6">
        <v>4700</v>
      </c>
      <c r="D654" t="s">
        <v>252</v>
      </c>
      <c r="E654" s="85">
        <v>2100</v>
      </c>
    </row>
    <row r="655" spans="1:5" ht="12.75">
      <c r="A655" s="3"/>
      <c r="B655" s="3"/>
      <c r="D655" t="s">
        <v>253</v>
      </c>
      <c r="E655" s="85"/>
    </row>
    <row r="656" spans="1:5" ht="12.75">
      <c r="A656" s="3"/>
      <c r="B656" s="3"/>
      <c r="C656" s="6">
        <v>4710</v>
      </c>
      <c r="D656" t="s">
        <v>471</v>
      </c>
      <c r="E656" s="85">
        <v>0</v>
      </c>
    </row>
    <row r="657" spans="1:5" ht="12.75">
      <c r="A657" s="3"/>
      <c r="B657" s="3"/>
      <c r="C657" s="6">
        <v>4790</v>
      </c>
      <c r="D657" t="s">
        <v>513</v>
      </c>
      <c r="E657" s="85">
        <v>839180</v>
      </c>
    </row>
    <row r="658" spans="1:5" ht="12.75">
      <c r="A658" s="3"/>
      <c r="B658" s="3"/>
      <c r="C658" s="6">
        <v>4800</v>
      </c>
      <c r="D658" t="s">
        <v>514</v>
      </c>
      <c r="E658" s="85">
        <v>58416</v>
      </c>
    </row>
    <row r="659" spans="1:5" ht="12.75">
      <c r="A659" s="3"/>
      <c r="B659" s="3"/>
      <c r="E659" s="85"/>
    </row>
    <row r="660" spans="1:5" ht="12.75">
      <c r="A660" s="3"/>
      <c r="B660" s="7">
        <v>80104</v>
      </c>
      <c r="C660" s="7"/>
      <c r="D660" s="5" t="s">
        <v>585</v>
      </c>
      <c r="E660" s="114">
        <f>SUM(E662:E669)</f>
        <v>34776.46</v>
      </c>
    </row>
    <row r="661" spans="1:5" ht="12.75">
      <c r="A661" s="3"/>
      <c r="B661" s="7"/>
      <c r="C661" s="7"/>
      <c r="D661" s="139" t="s">
        <v>583</v>
      </c>
      <c r="E661" s="85"/>
    </row>
    <row r="662" spans="1:5" ht="12.75">
      <c r="A662" s="3"/>
      <c r="B662" s="7"/>
      <c r="C662" s="6">
        <v>4110</v>
      </c>
      <c r="D662" t="s">
        <v>42</v>
      </c>
      <c r="E662" s="85">
        <v>0</v>
      </c>
    </row>
    <row r="663" spans="1:5" ht="12.75">
      <c r="A663" s="3"/>
      <c r="B663" s="7"/>
      <c r="C663" s="6">
        <v>4120</v>
      </c>
      <c r="D663" t="s">
        <v>483</v>
      </c>
      <c r="E663" s="85">
        <v>0</v>
      </c>
    </row>
    <row r="664" spans="1:5" ht="12.75">
      <c r="A664" s="3"/>
      <c r="B664" s="7"/>
      <c r="C664" s="6">
        <v>4350</v>
      </c>
      <c r="D664" s="115" t="s">
        <v>622</v>
      </c>
      <c r="E664" s="85">
        <v>1241.56</v>
      </c>
    </row>
    <row r="665" spans="1:5" ht="12.75">
      <c r="A665" s="3"/>
      <c r="B665" s="7"/>
      <c r="D665" s="115" t="s">
        <v>623</v>
      </c>
      <c r="E665" s="85"/>
    </row>
    <row r="666" spans="1:5" ht="12.75">
      <c r="A666" s="3"/>
      <c r="B666" s="7"/>
      <c r="C666" s="6">
        <v>4750</v>
      </c>
      <c r="D666" s="115" t="s">
        <v>620</v>
      </c>
      <c r="E666" s="85">
        <v>28197.01</v>
      </c>
    </row>
    <row r="667" spans="1:5" ht="12.75">
      <c r="A667" s="3"/>
      <c r="B667" s="7"/>
      <c r="D667" s="115" t="s">
        <v>621</v>
      </c>
      <c r="E667" s="85"/>
    </row>
    <row r="668" spans="1:5" ht="12.75">
      <c r="A668" s="3"/>
      <c r="B668" s="7"/>
      <c r="C668" s="6">
        <v>4790</v>
      </c>
      <c r="D668" t="s">
        <v>513</v>
      </c>
      <c r="E668" s="85">
        <v>0</v>
      </c>
    </row>
    <row r="669" spans="1:5" ht="12.75">
      <c r="A669" s="3"/>
      <c r="B669" s="7"/>
      <c r="C669" s="6">
        <v>4850</v>
      </c>
      <c r="D669" s="115" t="s">
        <v>618</v>
      </c>
      <c r="E669" s="85">
        <v>5337.89</v>
      </c>
    </row>
    <row r="670" spans="1:5" ht="12.75">
      <c r="A670" s="3"/>
      <c r="B670" s="7"/>
      <c r="D670" s="115" t="s">
        <v>619</v>
      </c>
      <c r="E670" s="85"/>
    </row>
    <row r="671" spans="1:5" ht="12.75">
      <c r="A671" s="3"/>
      <c r="B671" s="3"/>
      <c r="E671" s="85"/>
    </row>
    <row r="672" spans="1:5" s="56" customFormat="1" ht="12.75">
      <c r="A672" s="57"/>
      <c r="B672" s="57">
        <v>80146</v>
      </c>
      <c r="C672" s="57"/>
      <c r="D672" s="56" t="s">
        <v>161</v>
      </c>
      <c r="E672" s="88">
        <f>SUM(E673:E677)</f>
        <v>5955</v>
      </c>
    </row>
    <row r="673" spans="1:5" ht="12.75">
      <c r="A673" s="7"/>
      <c r="B673" s="9"/>
      <c r="C673" s="6">
        <v>4210</v>
      </c>
      <c r="D673" t="s">
        <v>45</v>
      </c>
      <c r="E673" s="89">
        <v>1848</v>
      </c>
    </row>
    <row r="674" spans="1:5" ht="12.75">
      <c r="A674" s="7"/>
      <c r="B674" s="9"/>
      <c r="C674" s="6">
        <v>4300</v>
      </c>
      <c r="D674" t="s">
        <v>48</v>
      </c>
      <c r="E674" s="89">
        <v>909</v>
      </c>
    </row>
    <row r="675" spans="3:5" ht="12.75">
      <c r="C675" s="6">
        <v>4410</v>
      </c>
      <c r="D675" t="s">
        <v>49</v>
      </c>
      <c r="E675" s="74">
        <v>70</v>
      </c>
    </row>
    <row r="676" spans="3:5" ht="12.75">
      <c r="C676" s="6">
        <v>4700</v>
      </c>
      <c r="D676" t="s">
        <v>252</v>
      </c>
      <c r="E676" s="74">
        <v>3128</v>
      </c>
    </row>
    <row r="677" ht="12.75">
      <c r="D677" t="s">
        <v>253</v>
      </c>
    </row>
    <row r="678" spans="1:5" s="56" customFormat="1" ht="15.75">
      <c r="A678" s="57"/>
      <c r="B678" s="124" t="s">
        <v>379</v>
      </c>
      <c r="C678" s="125"/>
      <c r="D678" s="118" t="s">
        <v>392</v>
      </c>
      <c r="E678" s="88">
        <f>SUM(E681:E689)</f>
        <v>116203</v>
      </c>
    </row>
    <row r="679" spans="1:5" s="56" customFormat="1" ht="15.75">
      <c r="A679" s="57"/>
      <c r="B679" s="126"/>
      <c r="C679" s="125"/>
      <c r="D679" s="118" t="s">
        <v>467</v>
      </c>
      <c r="E679" s="88"/>
    </row>
    <row r="680" spans="1:5" s="56" customFormat="1" ht="15.75">
      <c r="A680" s="57"/>
      <c r="B680" s="126"/>
      <c r="C680" s="125"/>
      <c r="D680" s="118" t="s">
        <v>394</v>
      </c>
      <c r="E680" s="88"/>
    </row>
    <row r="681" spans="2:5" ht="15">
      <c r="B681" s="116"/>
      <c r="C681" s="6">
        <v>3020</v>
      </c>
      <c r="D681" t="s">
        <v>39</v>
      </c>
      <c r="E681" s="74">
        <v>288</v>
      </c>
    </row>
    <row r="682" spans="3:5" ht="12.75">
      <c r="C682" s="6">
        <v>4110</v>
      </c>
      <c r="D682" t="s">
        <v>42</v>
      </c>
      <c r="E682" s="74">
        <v>15638</v>
      </c>
    </row>
    <row r="683" spans="3:5" ht="12.75">
      <c r="C683" s="6">
        <v>4120</v>
      </c>
      <c r="D683" t="s">
        <v>483</v>
      </c>
      <c r="E683" s="74">
        <v>2486</v>
      </c>
    </row>
    <row r="684" spans="3:5" ht="12.75">
      <c r="C684" s="6">
        <v>4210</v>
      </c>
      <c r="D684" t="s">
        <v>45</v>
      </c>
      <c r="E684" s="74">
        <v>2627</v>
      </c>
    </row>
    <row r="685" spans="3:5" ht="12.75">
      <c r="C685" s="6">
        <v>4240</v>
      </c>
      <c r="D685" t="s">
        <v>518</v>
      </c>
      <c r="E685" s="74">
        <v>673</v>
      </c>
    </row>
    <row r="686" spans="3:5" ht="12.75">
      <c r="C686" s="6">
        <v>4440</v>
      </c>
      <c r="D686" t="s">
        <v>520</v>
      </c>
      <c r="E686" s="74">
        <v>3350</v>
      </c>
    </row>
    <row r="687" spans="3:5" ht="12.75">
      <c r="C687" s="6">
        <v>4710</v>
      </c>
      <c r="D687" t="s">
        <v>471</v>
      </c>
      <c r="E687" s="74">
        <v>0</v>
      </c>
    </row>
    <row r="688" spans="3:5" ht="12.75">
      <c r="C688" s="6">
        <v>4790</v>
      </c>
      <c r="D688" t="s">
        <v>521</v>
      </c>
      <c r="E688" s="74">
        <v>85585</v>
      </c>
    </row>
    <row r="689" spans="3:5" ht="12.75">
      <c r="C689" s="6">
        <v>4800</v>
      </c>
      <c r="D689" t="s">
        <v>516</v>
      </c>
      <c r="E689" s="74">
        <v>5556</v>
      </c>
    </row>
    <row r="691" spans="1:5" ht="12.75">
      <c r="A691" s="3"/>
      <c r="B691" s="3"/>
      <c r="C691" s="3"/>
      <c r="D691" s="15"/>
      <c r="E691" s="76"/>
    </row>
    <row r="692" spans="1:5" ht="12.75">
      <c r="A692" s="21"/>
      <c r="B692" s="21"/>
      <c r="C692" s="21"/>
      <c r="D692" s="22"/>
      <c r="E692" s="108"/>
    </row>
    <row r="693" ht="12.75">
      <c r="E693" s="74" t="s">
        <v>18</v>
      </c>
    </row>
    <row r="694" spans="4:5" ht="12.75">
      <c r="D694" s="7" t="s">
        <v>510</v>
      </c>
      <c r="E694" s="74" t="s">
        <v>679</v>
      </c>
    </row>
    <row r="695" spans="4:5" ht="12.75">
      <c r="D695" s="6" t="s">
        <v>16</v>
      </c>
      <c r="E695" s="74" t="s">
        <v>167</v>
      </c>
    </row>
    <row r="696" ht="12.75">
      <c r="E696" s="75" t="s">
        <v>680</v>
      </c>
    </row>
    <row r="697" spans="1:5" ht="12.75">
      <c r="A697" s="1" t="s">
        <v>0</v>
      </c>
      <c r="B697" s="1" t="s">
        <v>4</v>
      </c>
      <c r="C697" s="1" t="s">
        <v>5</v>
      </c>
      <c r="D697" s="1" t="s">
        <v>6</v>
      </c>
      <c r="E697" s="77" t="s">
        <v>7</v>
      </c>
    </row>
    <row r="698" spans="1:5" s="5" customFormat="1" ht="12.75">
      <c r="A698" s="7">
        <v>801</v>
      </c>
      <c r="B698" s="7"/>
      <c r="C698" s="7"/>
      <c r="D698" s="5" t="s">
        <v>10</v>
      </c>
      <c r="E698" s="87">
        <f>E699+E732+E738+E722</f>
        <v>2593792.9</v>
      </c>
    </row>
    <row r="699" spans="1:5" s="56" customFormat="1" ht="12.75">
      <c r="A699" s="57"/>
      <c r="B699" s="57">
        <v>80104</v>
      </c>
      <c r="C699" s="57"/>
      <c r="D699" s="56" t="s">
        <v>165</v>
      </c>
      <c r="E699" s="88">
        <f>SUM(E700:E720)</f>
        <v>2436267</v>
      </c>
    </row>
    <row r="700" spans="3:5" ht="12.75">
      <c r="C700" s="6">
        <v>3020</v>
      </c>
      <c r="D700" t="s">
        <v>39</v>
      </c>
      <c r="E700" s="74">
        <v>17000</v>
      </c>
    </row>
    <row r="701" spans="3:5" ht="12.75">
      <c r="C701" s="6">
        <v>4010</v>
      </c>
      <c r="D701" t="s">
        <v>40</v>
      </c>
      <c r="E701" s="74">
        <v>676281</v>
      </c>
    </row>
    <row r="702" spans="3:5" ht="12.75">
      <c r="C702" s="6">
        <v>4040</v>
      </c>
      <c r="D702" t="s">
        <v>41</v>
      </c>
      <c r="E702" s="74">
        <v>50437</v>
      </c>
    </row>
    <row r="703" spans="3:5" ht="12.75">
      <c r="C703" s="6">
        <v>4110</v>
      </c>
      <c r="D703" t="s">
        <v>42</v>
      </c>
      <c r="E703" s="74">
        <v>304474</v>
      </c>
    </row>
    <row r="704" spans="3:5" ht="12.75">
      <c r="C704" s="6">
        <v>4120</v>
      </c>
      <c r="D704" t="s">
        <v>483</v>
      </c>
      <c r="E704" s="74">
        <v>32670</v>
      </c>
    </row>
    <row r="705" spans="3:5" ht="12.75">
      <c r="C705" s="6">
        <v>4170</v>
      </c>
      <c r="D705" t="s">
        <v>223</v>
      </c>
      <c r="E705" s="74">
        <v>5800</v>
      </c>
    </row>
    <row r="706" spans="3:5" ht="12.75">
      <c r="C706" s="6">
        <v>4210</v>
      </c>
      <c r="D706" t="s">
        <v>45</v>
      </c>
      <c r="E706" s="74">
        <v>10000</v>
      </c>
    </row>
    <row r="707" spans="3:5" ht="12.75">
      <c r="C707" s="6">
        <v>4240</v>
      </c>
      <c r="D707" t="s">
        <v>391</v>
      </c>
      <c r="E707" s="74">
        <v>5250</v>
      </c>
    </row>
    <row r="708" spans="3:5" ht="12.75">
      <c r="C708" s="6">
        <v>4260</v>
      </c>
      <c r="D708" t="s">
        <v>46</v>
      </c>
      <c r="E708" s="74">
        <v>95750</v>
      </c>
    </row>
    <row r="709" spans="3:5" ht="12.75">
      <c r="C709" s="6">
        <v>4270</v>
      </c>
      <c r="D709" t="s">
        <v>47</v>
      </c>
      <c r="E709" s="74">
        <v>8000</v>
      </c>
    </row>
    <row r="710" spans="3:5" ht="12.75">
      <c r="C710" s="6">
        <v>4280</v>
      </c>
      <c r="D710" t="s">
        <v>243</v>
      </c>
      <c r="E710" s="74">
        <v>1240</v>
      </c>
    </row>
    <row r="711" spans="3:5" ht="12.75">
      <c r="C711" s="6">
        <v>4300</v>
      </c>
      <c r="D711" t="s">
        <v>48</v>
      </c>
      <c r="E711" s="74">
        <v>19037</v>
      </c>
    </row>
    <row r="712" spans="3:5" ht="12.75">
      <c r="C712" s="6">
        <v>4360</v>
      </c>
      <c r="D712" t="s">
        <v>313</v>
      </c>
      <c r="E712" s="74">
        <v>1770</v>
      </c>
    </row>
    <row r="713" spans="3:5" ht="12.75">
      <c r="C713" s="6">
        <v>4410</v>
      </c>
      <c r="D713" t="s">
        <v>49</v>
      </c>
      <c r="E713" s="74">
        <v>0</v>
      </c>
    </row>
    <row r="714" spans="3:5" ht="12.75">
      <c r="C714" s="6">
        <v>4430</v>
      </c>
      <c r="D714" t="s">
        <v>50</v>
      </c>
      <c r="E714" s="74">
        <v>2409</v>
      </c>
    </row>
    <row r="715" spans="1:5" ht="12.75">
      <c r="A715" s="3"/>
      <c r="B715" s="3"/>
      <c r="C715" s="6">
        <v>4440</v>
      </c>
      <c r="D715" t="s">
        <v>51</v>
      </c>
      <c r="E715" s="85">
        <v>75818</v>
      </c>
    </row>
    <row r="716" spans="1:5" ht="12.75">
      <c r="A716" s="3"/>
      <c r="B716" s="3"/>
      <c r="C716" s="6">
        <v>4700</v>
      </c>
      <c r="D716" t="s">
        <v>252</v>
      </c>
      <c r="E716" s="136">
        <v>200</v>
      </c>
    </row>
    <row r="717" spans="1:5" ht="12.75">
      <c r="A717" s="3"/>
      <c r="B717" s="3"/>
      <c r="D717" t="s">
        <v>253</v>
      </c>
      <c r="E717" s="136"/>
    </row>
    <row r="718" spans="1:5" ht="12.75">
      <c r="A718" s="3"/>
      <c r="B718" s="3"/>
      <c r="C718" s="6">
        <v>4710</v>
      </c>
      <c r="D718" t="s">
        <v>471</v>
      </c>
      <c r="E718" s="85">
        <v>0</v>
      </c>
    </row>
    <row r="719" spans="1:5" ht="12.75">
      <c r="A719" s="3"/>
      <c r="B719" s="3"/>
      <c r="C719" s="6">
        <v>4790</v>
      </c>
      <c r="D719" t="s">
        <v>515</v>
      </c>
      <c r="E719" s="85">
        <v>1048562</v>
      </c>
    </row>
    <row r="720" spans="1:5" ht="12.75">
      <c r="A720" s="3"/>
      <c r="B720" s="3"/>
      <c r="C720" s="6">
        <v>4800</v>
      </c>
      <c r="D720" t="s">
        <v>516</v>
      </c>
      <c r="E720" s="85">
        <v>81569</v>
      </c>
    </row>
    <row r="721" spans="1:5" ht="12.75">
      <c r="A721" s="3"/>
      <c r="B721" s="3"/>
      <c r="E721" s="85"/>
    </row>
    <row r="722" spans="1:5" ht="12.75">
      <c r="A722" s="3"/>
      <c r="B722" s="7">
        <v>80104</v>
      </c>
      <c r="C722" s="7"/>
      <c r="D722" s="5" t="s">
        <v>585</v>
      </c>
      <c r="E722" s="114">
        <f>SUM(E724:E729)</f>
        <v>53957.9</v>
      </c>
    </row>
    <row r="723" spans="1:5" ht="12.75">
      <c r="A723" s="3"/>
      <c r="B723" s="7"/>
      <c r="C723" s="7"/>
      <c r="D723" s="139" t="s">
        <v>583</v>
      </c>
      <c r="E723" s="85"/>
    </row>
    <row r="724" spans="1:5" ht="12.75">
      <c r="A724" s="3"/>
      <c r="B724" s="7"/>
      <c r="C724" s="6">
        <v>4110</v>
      </c>
      <c r="D724" t="s">
        <v>42</v>
      </c>
      <c r="E724" s="85">
        <v>0</v>
      </c>
    </row>
    <row r="725" spans="1:5" ht="12.75">
      <c r="A725" s="3"/>
      <c r="B725" s="7"/>
      <c r="C725" s="6">
        <v>4120</v>
      </c>
      <c r="D725" t="s">
        <v>483</v>
      </c>
      <c r="E725" s="85">
        <v>0</v>
      </c>
    </row>
    <row r="726" spans="1:5" ht="12.75">
      <c r="A726" s="3"/>
      <c r="B726" s="7"/>
      <c r="C726" s="6">
        <v>4750</v>
      </c>
      <c r="D726" s="115" t="s">
        <v>620</v>
      </c>
      <c r="E726" s="85">
        <v>45220.69</v>
      </c>
    </row>
    <row r="727" spans="1:5" ht="12.75">
      <c r="A727" s="3"/>
      <c r="B727" s="7"/>
      <c r="D727" s="115" t="s">
        <v>621</v>
      </c>
      <c r="E727" s="85"/>
    </row>
    <row r="728" spans="1:5" ht="12.75">
      <c r="A728" s="3"/>
      <c r="B728" s="7"/>
      <c r="C728" s="6">
        <v>4790</v>
      </c>
      <c r="D728" t="s">
        <v>513</v>
      </c>
      <c r="E728" s="85">
        <v>0</v>
      </c>
    </row>
    <row r="729" spans="1:5" ht="12.75">
      <c r="A729" s="3"/>
      <c r="B729" s="7"/>
      <c r="C729" s="6">
        <v>4850</v>
      </c>
      <c r="D729" s="115" t="s">
        <v>618</v>
      </c>
      <c r="E729" s="85">
        <v>8737.21</v>
      </c>
    </row>
    <row r="730" spans="1:5" ht="12.75">
      <c r="A730" s="3"/>
      <c r="B730" s="7"/>
      <c r="D730" s="115" t="s">
        <v>619</v>
      </c>
      <c r="E730" s="85"/>
    </row>
    <row r="731" spans="1:5" ht="12.75">
      <c r="A731" s="3"/>
      <c r="B731" s="3"/>
      <c r="E731" s="85"/>
    </row>
    <row r="732" spans="1:5" s="56" customFormat="1" ht="12.75">
      <c r="A732" s="57"/>
      <c r="B732" s="57">
        <v>80146</v>
      </c>
      <c r="C732" s="57"/>
      <c r="D732" s="56" t="s">
        <v>161</v>
      </c>
      <c r="E732" s="88">
        <f>SUM(E733:E737)</f>
        <v>8379</v>
      </c>
    </row>
    <row r="733" spans="1:5" ht="12.75">
      <c r="A733" s="7"/>
      <c r="B733" s="7"/>
      <c r="C733" s="6">
        <v>4210</v>
      </c>
      <c r="D733" t="s">
        <v>45</v>
      </c>
      <c r="E733" s="107">
        <v>2025</v>
      </c>
    </row>
    <row r="734" spans="1:5" ht="12.75">
      <c r="A734" s="7"/>
      <c r="B734" s="7"/>
      <c r="C734" s="6">
        <v>4300</v>
      </c>
      <c r="D734" t="s">
        <v>48</v>
      </c>
      <c r="E734" s="107">
        <v>1000</v>
      </c>
    </row>
    <row r="735" spans="1:5" ht="12.75">
      <c r="A735" s="7"/>
      <c r="B735" s="7"/>
      <c r="C735" s="6">
        <v>4410</v>
      </c>
      <c r="D735" t="s">
        <v>49</v>
      </c>
      <c r="E735" s="107">
        <v>0</v>
      </c>
    </row>
    <row r="736" spans="3:5" ht="12.75">
      <c r="C736" s="6">
        <v>4700</v>
      </c>
      <c r="D736" t="s">
        <v>252</v>
      </c>
      <c r="E736" s="74">
        <v>5354</v>
      </c>
    </row>
    <row r="737" ht="12.75">
      <c r="D737" t="s">
        <v>253</v>
      </c>
    </row>
    <row r="738" spans="1:5" s="56" customFormat="1" ht="15.75">
      <c r="A738" s="57"/>
      <c r="B738" s="124" t="s">
        <v>379</v>
      </c>
      <c r="C738" s="125"/>
      <c r="D738" s="118" t="s">
        <v>392</v>
      </c>
      <c r="E738" s="88">
        <f>SUM(E741:E747)</f>
        <v>95189</v>
      </c>
    </row>
    <row r="739" spans="1:5" s="56" customFormat="1" ht="15.75">
      <c r="A739" s="57"/>
      <c r="B739" s="126"/>
      <c r="C739" s="125"/>
      <c r="D739" s="118" t="s">
        <v>467</v>
      </c>
      <c r="E739" s="88"/>
    </row>
    <row r="740" spans="1:5" s="56" customFormat="1" ht="15.75">
      <c r="A740" s="57"/>
      <c r="B740" s="126"/>
      <c r="C740" s="125"/>
      <c r="D740" s="118" t="s">
        <v>394</v>
      </c>
      <c r="E740" s="88"/>
    </row>
    <row r="741" spans="1:5" ht="15">
      <c r="A741"/>
      <c r="B741" s="116"/>
      <c r="C741" s="6">
        <v>3020</v>
      </c>
      <c r="D741" t="s">
        <v>39</v>
      </c>
      <c r="E741" s="107">
        <v>0</v>
      </c>
    </row>
    <row r="742" spans="1:5" ht="15">
      <c r="A742"/>
      <c r="B742" s="116"/>
      <c r="C742" s="117">
        <v>4110</v>
      </c>
      <c r="D742" s="115" t="s">
        <v>42</v>
      </c>
      <c r="E742" s="107">
        <v>13049</v>
      </c>
    </row>
    <row r="743" spans="1:5" ht="15">
      <c r="A743"/>
      <c r="B743" s="116"/>
      <c r="C743" s="6">
        <v>4120</v>
      </c>
      <c r="D743" t="s">
        <v>483</v>
      </c>
      <c r="E743" s="107">
        <v>1200</v>
      </c>
    </row>
    <row r="744" spans="1:5" ht="12.75">
      <c r="A744"/>
      <c r="C744" s="6">
        <v>4240</v>
      </c>
      <c r="D744" t="s">
        <v>391</v>
      </c>
      <c r="E744" s="74">
        <v>2000</v>
      </c>
    </row>
    <row r="745" spans="1:5" ht="12.75">
      <c r="A745"/>
      <c r="C745" s="6">
        <v>4440</v>
      </c>
      <c r="D745" t="s">
        <v>51</v>
      </c>
      <c r="E745" s="74">
        <v>3350</v>
      </c>
    </row>
    <row r="746" spans="3:5" ht="12.75">
      <c r="C746" s="6">
        <v>4790</v>
      </c>
      <c r="D746" t="s">
        <v>515</v>
      </c>
      <c r="E746" s="74">
        <v>67516</v>
      </c>
    </row>
    <row r="747" spans="3:5" ht="12.75">
      <c r="C747" s="6">
        <v>4800</v>
      </c>
      <c r="D747" t="s">
        <v>522</v>
      </c>
      <c r="E747" s="74">
        <v>8074</v>
      </c>
    </row>
    <row r="759" spans="1:5" ht="12.75">
      <c r="A759"/>
      <c r="B759"/>
      <c r="C759"/>
      <c r="E759" s="74" t="s">
        <v>20</v>
      </c>
    </row>
    <row r="760" spans="1:5" ht="12.75">
      <c r="A760"/>
      <c r="B760"/>
      <c r="C760"/>
      <c r="D760" s="7" t="s">
        <v>510</v>
      </c>
      <c r="E760" s="74" t="s">
        <v>679</v>
      </c>
    </row>
    <row r="761" spans="1:5" ht="12.75">
      <c r="A761"/>
      <c r="B761"/>
      <c r="C761"/>
      <c r="D761" s="6" t="s">
        <v>19</v>
      </c>
      <c r="E761" s="74" t="s">
        <v>167</v>
      </c>
    </row>
    <row r="762" ht="12.75">
      <c r="E762" s="75" t="s">
        <v>680</v>
      </c>
    </row>
    <row r="763" spans="1:5" ht="12.75">
      <c r="A763" s="1" t="s">
        <v>0</v>
      </c>
      <c r="B763" s="1" t="s">
        <v>4</v>
      </c>
      <c r="C763" s="1" t="s">
        <v>5</v>
      </c>
      <c r="D763" s="1" t="s">
        <v>6</v>
      </c>
      <c r="E763" s="77" t="s">
        <v>7</v>
      </c>
    </row>
    <row r="764" spans="1:5" s="5" customFormat="1" ht="12.75">
      <c r="A764" s="7">
        <v>801</v>
      </c>
      <c r="B764" s="7"/>
      <c r="C764" s="7"/>
      <c r="D764" s="5" t="s">
        <v>10</v>
      </c>
      <c r="E764" s="87">
        <f>E765+E803+E809+E788+E797</f>
        <v>2358806.52</v>
      </c>
    </row>
    <row r="765" spans="1:5" s="56" customFormat="1" ht="12.75">
      <c r="A765" s="57"/>
      <c r="B765" s="57">
        <v>80104</v>
      </c>
      <c r="C765" s="57"/>
      <c r="D765" s="56" t="s">
        <v>165</v>
      </c>
      <c r="E765" s="88">
        <f>SUM(E766:E786)</f>
        <v>2085841</v>
      </c>
    </row>
    <row r="766" spans="3:5" ht="12.75">
      <c r="C766" s="6">
        <v>3020</v>
      </c>
      <c r="D766" t="s">
        <v>39</v>
      </c>
      <c r="E766" s="74">
        <v>13380</v>
      </c>
    </row>
    <row r="767" spans="3:5" ht="12.75">
      <c r="C767" s="6">
        <v>4010</v>
      </c>
      <c r="D767" t="s">
        <v>40</v>
      </c>
      <c r="E767" s="74">
        <v>567660</v>
      </c>
    </row>
    <row r="768" spans="3:5" ht="12.75">
      <c r="C768" s="6">
        <v>4040</v>
      </c>
      <c r="D768" t="s">
        <v>41</v>
      </c>
      <c r="E768" s="74">
        <v>39276</v>
      </c>
    </row>
    <row r="769" spans="3:5" ht="12.75">
      <c r="C769" s="6">
        <v>4110</v>
      </c>
      <c r="D769" t="s">
        <v>42</v>
      </c>
      <c r="E769" s="74">
        <v>275384</v>
      </c>
    </row>
    <row r="770" spans="3:5" ht="12.75">
      <c r="C770" s="6">
        <v>4120</v>
      </c>
      <c r="D770" t="s">
        <v>483</v>
      </c>
      <c r="E770" s="74">
        <v>19710</v>
      </c>
    </row>
    <row r="771" spans="3:5" ht="12.75">
      <c r="C771" s="6">
        <v>4170</v>
      </c>
      <c r="D771" t="s">
        <v>223</v>
      </c>
      <c r="E771" s="74">
        <v>5800</v>
      </c>
    </row>
    <row r="772" spans="3:5" ht="12.75">
      <c r="C772" s="6">
        <v>4210</v>
      </c>
      <c r="D772" t="s">
        <v>45</v>
      </c>
      <c r="E772" s="74">
        <v>10000</v>
      </c>
    </row>
    <row r="773" spans="3:5" ht="12.75">
      <c r="C773" s="6">
        <v>4240</v>
      </c>
      <c r="D773" t="s">
        <v>391</v>
      </c>
      <c r="E773" s="74">
        <v>5250</v>
      </c>
    </row>
    <row r="774" spans="3:5" ht="12.75">
      <c r="C774" s="6">
        <v>4260</v>
      </c>
      <c r="D774" t="s">
        <v>46</v>
      </c>
      <c r="E774" s="74">
        <v>83048</v>
      </c>
    </row>
    <row r="775" spans="3:5" ht="12.75">
      <c r="C775" s="6">
        <v>4270</v>
      </c>
      <c r="D775" t="s">
        <v>47</v>
      </c>
      <c r="E775" s="74">
        <v>11000</v>
      </c>
    </row>
    <row r="776" spans="3:5" ht="12.75">
      <c r="C776" s="6">
        <v>4280</v>
      </c>
      <c r="D776" t="s">
        <v>243</v>
      </c>
      <c r="E776" s="74">
        <v>400</v>
      </c>
    </row>
    <row r="777" spans="3:5" ht="12.75">
      <c r="C777" s="6">
        <v>4300</v>
      </c>
      <c r="D777" t="s">
        <v>48</v>
      </c>
      <c r="E777" s="74">
        <v>15140</v>
      </c>
    </row>
    <row r="778" spans="3:5" ht="12.75">
      <c r="C778" s="6">
        <v>4360</v>
      </c>
      <c r="D778" t="s">
        <v>313</v>
      </c>
      <c r="E778" s="74">
        <v>1650</v>
      </c>
    </row>
    <row r="779" spans="3:5" ht="12.75">
      <c r="C779" s="6">
        <v>4410</v>
      </c>
      <c r="D779" t="s">
        <v>49</v>
      </c>
      <c r="E779" s="74">
        <v>180</v>
      </c>
    </row>
    <row r="780" spans="3:5" ht="12.75">
      <c r="C780" s="6">
        <v>4430</v>
      </c>
      <c r="D780" t="s">
        <v>50</v>
      </c>
      <c r="E780" s="74">
        <v>2220</v>
      </c>
    </row>
    <row r="781" spans="1:5" ht="12.75">
      <c r="A781" s="3"/>
      <c r="B781" s="3"/>
      <c r="C781" s="6">
        <v>4440</v>
      </c>
      <c r="D781" t="s">
        <v>51</v>
      </c>
      <c r="E781" s="85">
        <v>69362</v>
      </c>
    </row>
    <row r="782" spans="1:5" ht="12.75">
      <c r="A782" s="3"/>
      <c r="B782" s="3"/>
      <c r="C782" s="6">
        <v>4700</v>
      </c>
      <c r="D782" t="s">
        <v>252</v>
      </c>
      <c r="E782" s="85">
        <v>3000</v>
      </c>
    </row>
    <row r="783" spans="1:5" ht="12.75">
      <c r="A783" s="3"/>
      <c r="B783" s="3"/>
      <c r="D783" t="s">
        <v>253</v>
      </c>
      <c r="E783" s="85"/>
    </row>
    <row r="784" spans="1:5" ht="12.75">
      <c r="A784" s="3"/>
      <c r="B784" s="3"/>
      <c r="C784" s="6">
        <v>4710</v>
      </c>
      <c r="D784" t="s">
        <v>471</v>
      </c>
      <c r="E784" s="85">
        <v>3800</v>
      </c>
    </row>
    <row r="785" spans="1:5" ht="12.75">
      <c r="A785" s="3"/>
      <c r="B785" s="3"/>
      <c r="C785" s="6">
        <v>4790</v>
      </c>
      <c r="D785" t="s">
        <v>515</v>
      </c>
      <c r="E785" s="85">
        <v>892113</v>
      </c>
    </row>
    <row r="786" spans="1:5" ht="12.75">
      <c r="A786" s="3"/>
      <c r="B786" s="3"/>
      <c r="C786" s="6">
        <v>4800</v>
      </c>
      <c r="D786" t="s">
        <v>516</v>
      </c>
      <c r="E786" s="85">
        <v>67468</v>
      </c>
    </row>
    <row r="787" spans="1:5" ht="12.75">
      <c r="A787" s="3"/>
      <c r="B787" s="3"/>
      <c r="E787" s="85"/>
    </row>
    <row r="788" spans="1:5" ht="12.75">
      <c r="A788" s="3"/>
      <c r="B788" s="7">
        <v>80104</v>
      </c>
      <c r="C788" s="7"/>
      <c r="D788" s="5" t="s">
        <v>585</v>
      </c>
      <c r="E788" s="114">
        <f>SUM(E790:E795)</f>
        <v>100717.51999999999</v>
      </c>
    </row>
    <row r="789" spans="1:5" ht="12.75">
      <c r="A789" s="3"/>
      <c r="B789" s="7"/>
      <c r="C789" s="7"/>
      <c r="D789" s="139" t="s">
        <v>583</v>
      </c>
      <c r="E789" s="85"/>
    </row>
    <row r="790" spans="1:5" ht="12.75">
      <c r="A790" s="3"/>
      <c r="B790" s="7"/>
      <c r="C790" s="117">
        <v>4110</v>
      </c>
      <c r="D790" s="115" t="s">
        <v>42</v>
      </c>
      <c r="E790" s="85">
        <v>0</v>
      </c>
    </row>
    <row r="791" spans="1:5" ht="12.75">
      <c r="A791" s="3"/>
      <c r="B791" s="7"/>
      <c r="C791" s="117">
        <v>4120</v>
      </c>
      <c r="D791" t="s">
        <v>483</v>
      </c>
      <c r="E791" s="85">
        <v>0</v>
      </c>
    </row>
    <row r="792" spans="1:5" ht="12.75">
      <c r="A792" s="3"/>
      <c r="B792" s="7"/>
      <c r="C792" s="6">
        <v>4750</v>
      </c>
      <c r="D792" s="115" t="s">
        <v>620</v>
      </c>
      <c r="E792" s="85">
        <v>84470.54</v>
      </c>
    </row>
    <row r="793" spans="1:5" ht="12.75">
      <c r="A793" s="3"/>
      <c r="B793" s="7"/>
      <c r="D793" s="115" t="s">
        <v>621</v>
      </c>
      <c r="E793" s="85"/>
    </row>
    <row r="794" spans="1:5" ht="12.75">
      <c r="A794" s="3"/>
      <c r="B794" s="7"/>
      <c r="C794" s="6">
        <v>4790</v>
      </c>
      <c r="D794" t="s">
        <v>513</v>
      </c>
      <c r="E794" s="85">
        <v>0</v>
      </c>
    </row>
    <row r="795" spans="1:5" ht="12.75">
      <c r="A795" s="3"/>
      <c r="B795" s="7"/>
      <c r="C795" s="6">
        <v>4850</v>
      </c>
      <c r="D795" s="115" t="s">
        <v>618</v>
      </c>
      <c r="E795" s="85">
        <v>16246.98</v>
      </c>
    </row>
    <row r="796" spans="1:5" ht="12.75">
      <c r="A796" s="3"/>
      <c r="B796" s="7"/>
      <c r="D796" s="115" t="s">
        <v>619</v>
      </c>
      <c r="E796" s="85"/>
    </row>
    <row r="797" spans="1:5" ht="15.75">
      <c r="A797" s="3"/>
      <c r="B797" s="124" t="s">
        <v>379</v>
      </c>
      <c r="C797" s="125"/>
      <c r="D797" s="118" t="s">
        <v>392</v>
      </c>
      <c r="E797" s="114">
        <f>E800</f>
        <v>5000</v>
      </c>
    </row>
    <row r="798" spans="1:5" ht="15.75">
      <c r="A798" s="3"/>
      <c r="B798" s="126"/>
      <c r="C798" s="125"/>
      <c r="D798" s="118" t="s">
        <v>393</v>
      </c>
      <c r="E798" s="85"/>
    </row>
    <row r="799" spans="1:5" ht="15.75">
      <c r="A799" s="3"/>
      <c r="B799" s="126"/>
      <c r="C799" s="125"/>
      <c r="D799" s="118" t="s">
        <v>394</v>
      </c>
      <c r="E799" s="85"/>
    </row>
    <row r="800" spans="1:5" ht="12.75">
      <c r="A800" s="3"/>
      <c r="B800" s="7"/>
      <c r="C800" s="6">
        <v>4350</v>
      </c>
      <c r="D800" s="115" t="s">
        <v>622</v>
      </c>
      <c r="E800" s="85">
        <v>5000</v>
      </c>
    </row>
    <row r="801" spans="1:5" ht="12.75">
      <c r="A801" s="3"/>
      <c r="B801" s="7"/>
      <c r="D801" s="115" t="s">
        <v>623</v>
      </c>
      <c r="E801" s="85"/>
    </row>
    <row r="802" spans="1:5" ht="12.75">
      <c r="A802" s="3"/>
      <c r="B802" s="3"/>
      <c r="E802" s="85"/>
    </row>
    <row r="803" spans="1:10" s="56" customFormat="1" ht="12.75">
      <c r="A803" s="57"/>
      <c r="B803" s="57">
        <v>80146</v>
      </c>
      <c r="C803" s="57"/>
      <c r="D803" s="56" t="s">
        <v>161</v>
      </c>
      <c r="E803" s="88">
        <f>SUM(E804:E808)</f>
        <v>7742</v>
      </c>
      <c r="G803" s="57"/>
      <c r="H803" s="57"/>
      <c r="J803" s="127"/>
    </row>
    <row r="804" spans="1:10" ht="12.75">
      <c r="A804" s="7"/>
      <c r="B804" s="7"/>
      <c r="C804" s="6">
        <v>4210</v>
      </c>
      <c r="D804" t="s">
        <v>45</v>
      </c>
      <c r="E804" s="90">
        <v>942</v>
      </c>
      <c r="G804" s="6"/>
      <c r="H804" s="6"/>
      <c r="J804" s="4"/>
    </row>
    <row r="805" spans="1:10" ht="12.75">
      <c r="A805" s="7"/>
      <c r="B805" s="7"/>
      <c r="C805" s="6">
        <v>4300</v>
      </c>
      <c r="D805" t="s">
        <v>48</v>
      </c>
      <c r="E805" s="90">
        <v>4500</v>
      </c>
      <c r="G805" s="6"/>
      <c r="H805" s="6"/>
      <c r="J805" s="4"/>
    </row>
    <row r="806" spans="1:10" ht="12.75">
      <c r="A806" s="7"/>
      <c r="B806" s="7"/>
      <c r="C806" s="6">
        <v>4410</v>
      </c>
      <c r="D806" t="s">
        <v>49</v>
      </c>
      <c r="E806" s="90">
        <v>0</v>
      </c>
      <c r="G806" s="6"/>
      <c r="H806" s="6"/>
      <c r="J806" s="4"/>
    </row>
    <row r="807" spans="3:10" ht="12.75">
      <c r="C807" s="6">
        <v>4700</v>
      </c>
      <c r="D807" t="s">
        <v>252</v>
      </c>
      <c r="E807" s="74">
        <v>2300</v>
      </c>
      <c r="G807" s="6"/>
      <c r="H807" s="6"/>
      <c r="J807" s="4"/>
    </row>
    <row r="808" spans="4:10" ht="12.75">
      <c r="D808" t="s">
        <v>253</v>
      </c>
      <c r="G808" s="6"/>
      <c r="H808" s="6"/>
      <c r="J808" s="4"/>
    </row>
    <row r="809" spans="1:10" s="56" customFormat="1" ht="15.75">
      <c r="A809" s="57"/>
      <c r="B809" s="124" t="s">
        <v>379</v>
      </c>
      <c r="C809" s="125"/>
      <c r="D809" s="118" t="s">
        <v>392</v>
      </c>
      <c r="E809" s="88">
        <f>SUM(E812:E819)</f>
        <v>159506</v>
      </c>
      <c r="G809" s="57"/>
      <c r="H809" s="57"/>
      <c r="J809" s="127"/>
    </row>
    <row r="810" spans="1:10" s="56" customFormat="1" ht="15.75">
      <c r="A810" s="57"/>
      <c r="B810" s="126"/>
      <c r="C810" s="125"/>
      <c r="D810" s="118" t="s">
        <v>393</v>
      </c>
      <c r="E810" s="88"/>
      <c r="G810" s="57"/>
      <c r="H810" s="57"/>
      <c r="J810" s="127"/>
    </row>
    <row r="811" spans="1:10" s="56" customFormat="1" ht="15.75">
      <c r="A811" s="57"/>
      <c r="B811" s="126"/>
      <c r="C811" s="125"/>
      <c r="D811" s="118" t="s">
        <v>394</v>
      </c>
      <c r="E811" s="88"/>
      <c r="G811" s="57"/>
      <c r="H811" s="57"/>
      <c r="J811" s="127"/>
    </row>
    <row r="812" spans="2:10" ht="15">
      <c r="B812" s="116"/>
      <c r="C812" s="6">
        <v>3020</v>
      </c>
      <c r="D812" t="s">
        <v>39</v>
      </c>
      <c r="E812" s="107">
        <v>450</v>
      </c>
      <c r="G812" s="6"/>
      <c r="H812" s="6"/>
      <c r="J812" s="4"/>
    </row>
    <row r="813" spans="1:10" ht="15">
      <c r="A813"/>
      <c r="B813" s="116"/>
      <c r="C813" s="117">
        <v>4110</v>
      </c>
      <c r="D813" s="115" t="s">
        <v>42</v>
      </c>
      <c r="E813" s="107">
        <v>20900</v>
      </c>
      <c r="G813" s="6"/>
      <c r="H813" s="6"/>
      <c r="J813" s="4"/>
    </row>
    <row r="814" spans="1:10" ht="15">
      <c r="A814"/>
      <c r="B814" s="116"/>
      <c r="C814" s="117">
        <v>4120</v>
      </c>
      <c r="D814" t="s">
        <v>483</v>
      </c>
      <c r="E814" s="107">
        <v>2800</v>
      </c>
      <c r="G814" s="6"/>
      <c r="H814" s="6"/>
      <c r="J814" s="4"/>
    </row>
    <row r="815" spans="1:10" ht="15">
      <c r="A815"/>
      <c r="B815" s="116"/>
      <c r="C815" s="117">
        <v>4240</v>
      </c>
      <c r="D815" s="133" t="s">
        <v>518</v>
      </c>
      <c r="E815" s="107">
        <v>2000</v>
      </c>
      <c r="G815" s="6"/>
      <c r="H815" s="6"/>
      <c r="J815" s="4"/>
    </row>
    <row r="816" spans="1:10" ht="12.75">
      <c r="A816"/>
      <c r="C816" s="6">
        <v>4440</v>
      </c>
      <c r="D816" t="s">
        <v>51</v>
      </c>
      <c r="E816" s="74">
        <v>6700</v>
      </c>
      <c r="G816" s="6"/>
      <c r="H816" s="6"/>
      <c r="J816" s="4"/>
    </row>
    <row r="817" spans="1:10" ht="12.75">
      <c r="A817"/>
      <c r="C817" s="6">
        <v>4710</v>
      </c>
      <c r="D817" t="s">
        <v>471</v>
      </c>
      <c r="E817" s="74">
        <v>1100</v>
      </c>
      <c r="G817" s="6"/>
      <c r="H817" s="6"/>
      <c r="J817" s="4"/>
    </row>
    <row r="818" spans="1:10" ht="12.75">
      <c r="A818"/>
      <c r="C818" s="6">
        <v>4790</v>
      </c>
      <c r="D818" t="s">
        <v>515</v>
      </c>
      <c r="E818" s="74">
        <v>114598</v>
      </c>
      <c r="G818" s="6"/>
      <c r="H818" s="6"/>
      <c r="J818" s="4"/>
    </row>
    <row r="819" spans="1:10" ht="12.75">
      <c r="A819"/>
      <c r="C819" s="6">
        <v>4800</v>
      </c>
      <c r="D819" t="s">
        <v>516</v>
      </c>
      <c r="E819" s="74">
        <v>10958</v>
      </c>
      <c r="G819" s="6"/>
      <c r="H819" s="6"/>
      <c r="J819" s="4"/>
    </row>
    <row r="820" spans="1:10" ht="12.75">
      <c r="A820"/>
      <c r="G820" s="6"/>
      <c r="H820" s="6"/>
      <c r="J820" s="4"/>
    </row>
    <row r="821" spans="1:10" ht="12.75">
      <c r="A821"/>
      <c r="G821" s="6"/>
      <c r="H821" s="6"/>
      <c r="J821" s="4"/>
    </row>
    <row r="822" spans="1:10" ht="12.75">
      <c r="A822"/>
      <c r="G822" s="6"/>
      <c r="H822" s="6"/>
      <c r="J822" s="4"/>
    </row>
    <row r="823" spans="1:10" ht="12.75">
      <c r="A823"/>
      <c r="G823" s="6"/>
      <c r="H823" s="6"/>
      <c r="J823" s="4"/>
    </row>
    <row r="824" spans="1:10" ht="14.25" customHeight="1">
      <c r="A824"/>
      <c r="G824" s="6"/>
      <c r="H824" s="6"/>
      <c r="J824" s="4"/>
    </row>
    <row r="825" spans="1:10" ht="12.75">
      <c r="A825"/>
      <c r="G825" s="6"/>
      <c r="H825" s="6"/>
      <c r="J825" s="4"/>
    </row>
    <row r="826" spans="1:10" ht="12.75">
      <c r="A826"/>
      <c r="G826" s="6"/>
      <c r="H826" s="6"/>
      <c r="J826" s="4"/>
    </row>
    <row r="827" spans="1:10" ht="12.75">
      <c r="A827"/>
      <c r="G827" s="6"/>
      <c r="H827" s="6"/>
      <c r="J827" s="4"/>
    </row>
    <row r="828" spans="7:10" ht="12.75">
      <c r="G828" s="6"/>
      <c r="H828" s="6"/>
      <c r="J828" s="4"/>
    </row>
    <row r="829" spans="1:10" ht="12.75">
      <c r="A829" s="3"/>
      <c r="B829" s="3"/>
      <c r="E829" s="76"/>
      <c r="G829" s="6"/>
      <c r="H829" s="6"/>
      <c r="J829" s="4"/>
    </row>
    <row r="830" spans="1:10" ht="12.75">
      <c r="A830" s="21"/>
      <c r="B830" s="21"/>
      <c r="C830" s="21"/>
      <c r="D830" s="22"/>
      <c r="E830" s="108"/>
      <c r="G830" s="6"/>
      <c r="H830" s="6"/>
      <c r="J830" s="4"/>
    </row>
    <row r="831" spans="5:10" ht="12.75">
      <c r="E831" s="74" t="s">
        <v>11</v>
      </c>
      <c r="G831" s="6"/>
      <c r="H831" s="6"/>
      <c r="J831" s="4"/>
    </row>
    <row r="832" spans="4:10" ht="12.75">
      <c r="D832" s="7" t="s">
        <v>510</v>
      </c>
      <c r="E832" s="74" t="s">
        <v>679</v>
      </c>
      <c r="G832" s="6"/>
      <c r="H832" s="6"/>
      <c r="J832" s="4"/>
    </row>
    <row r="833" spans="4:10" ht="12.75">
      <c r="D833" s="6" t="s">
        <v>17</v>
      </c>
      <c r="E833" s="74" t="s">
        <v>167</v>
      </c>
      <c r="G833" s="6"/>
      <c r="H833" s="6"/>
      <c r="J833" s="4"/>
    </row>
    <row r="834" spans="5:10" ht="12.75">
      <c r="E834" s="75" t="s">
        <v>680</v>
      </c>
      <c r="G834" s="6"/>
      <c r="H834" s="6"/>
      <c r="J834" s="4"/>
    </row>
    <row r="835" spans="1:10" ht="12.75">
      <c r="A835" s="1" t="s">
        <v>0</v>
      </c>
      <c r="B835" s="1" t="s">
        <v>4</v>
      </c>
      <c r="C835" s="1" t="s">
        <v>5</v>
      </c>
      <c r="D835" s="1" t="s">
        <v>6</v>
      </c>
      <c r="E835" s="77" t="s">
        <v>7</v>
      </c>
      <c r="G835" s="6"/>
      <c r="H835" s="6"/>
      <c r="J835" s="4"/>
    </row>
    <row r="836" spans="1:10" s="5" customFormat="1" ht="12.75">
      <c r="A836" s="7">
        <v>801</v>
      </c>
      <c r="B836" s="7"/>
      <c r="C836" s="7"/>
      <c r="D836" s="5" t="s">
        <v>10</v>
      </c>
      <c r="E836" s="87">
        <f>E837+E872+E878+E862</f>
        <v>2659284.11</v>
      </c>
      <c r="G836" s="7"/>
      <c r="H836" s="7"/>
      <c r="J836" s="8"/>
    </row>
    <row r="837" spans="1:10" s="56" customFormat="1" ht="12.75">
      <c r="A837" s="57"/>
      <c r="B837" s="57">
        <v>80104</v>
      </c>
      <c r="C837" s="57"/>
      <c r="D837" s="56" t="s">
        <v>165</v>
      </c>
      <c r="E837" s="88">
        <f>SUM(E838:E860)</f>
        <v>2547007</v>
      </c>
      <c r="G837" s="57"/>
      <c r="H837" s="57"/>
      <c r="J837" s="127"/>
    </row>
    <row r="838" spans="3:10" ht="12.75">
      <c r="C838" s="6">
        <v>3020</v>
      </c>
      <c r="D838" t="s">
        <v>39</v>
      </c>
      <c r="E838" s="74">
        <v>17700</v>
      </c>
      <c r="G838" s="6"/>
      <c r="H838" s="6"/>
      <c r="J838" s="4"/>
    </row>
    <row r="839" spans="3:10" ht="12.75">
      <c r="C839" s="6">
        <v>4010</v>
      </c>
      <c r="D839" t="s">
        <v>40</v>
      </c>
      <c r="E839" s="74">
        <v>738418</v>
      </c>
      <c r="G839" s="6"/>
      <c r="H839" s="6"/>
      <c r="J839" s="4"/>
    </row>
    <row r="840" spans="3:10" ht="12.75">
      <c r="C840" s="6">
        <v>4040</v>
      </c>
      <c r="D840" t="s">
        <v>41</v>
      </c>
      <c r="E840" s="74">
        <v>48509</v>
      </c>
      <c r="G840" s="6"/>
      <c r="H840" s="6"/>
      <c r="J840" s="4"/>
    </row>
    <row r="841" spans="3:10" ht="12.75">
      <c r="C841" s="6">
        <v>4110</v>
      </c>
      <c r="D841" t="s">
        <v>42</v>
      </c>
      <c r="E841" s="74">
        <v>321964</v>
      </c>
      <c r="G841" s="6"/>
      <c r="H841" s="6"/>
      <c r="J841" s="4"/>
    </row>
    <row r="842" spans="3:10" ht="12.75">
      <c r="C842" s="6">
        <v>4120</v>
      </c>
      <c r="D842" t="s">
        <v>483</v>
      </c>
      <c r="E842" s="74">
        <v>28874</v>
      </c>
      <c r="G842" s="6"/>
      <c r="H842" s="6"/>
      <c r="J842" s="4"/>
    </row>
    <row r="843" spans="3:10" ht="12.75">
      <c r="C843" s="6">
        <v>4170</v>
      </c>
      <c r="D843" t="s">
        <v>223</v>
      </c>
      <c r="E843" s="74">
        <v>6200</v>
      </c>
      <c r="G843" s="6"/>
      <c r="H843" s="6"/>
      <c r="J843" s="4"/>
    </row>
    <row r="844" spans="3:10" ht="12.75">
      <c r="C844" s="6">
        <v>4210</v>
      </c>
      <c r="D844" t="s">
        <v>45</v>
      </c>
      <c r="E844" s="74">
        <v>10200</v>
      </c>
      <c r="G844" s="6"/>
      <c r="H844" s="6"/>
      <c r="J844" s="4"/>
    </row>
    <row r="845" spans="3:10" ht="12.75">
      <c r="C845" s="6">
        <v>4240</v>
      </c>
      <c r="D845" t="s">
        <v>391</v>
      </c>
      <c r="E845" s="74">
        <v>5850</v>
      </c>
      <c r="G845" s="6"/>
      <c r="H845" s="6"/>
      <c r="J845" s="4"/>
    </row>
    <row r="846" spans="3:10" ht="12.75">
      <c r="C846" s="6">
        <v>4260</v>
      </c>
      <c r="D846" t="s">
        <v>46</v>
      </c>
      <c r="E846" s="74">
        <v>89600</v>
      </c>
      <c r="G846" s="6"/>
      <c r="H846" s="6"/>
      <c r="J846" s="4"/>
    </row>
    <row r="847" spans="3:10" ht="12.75">
      <c r="C847" s="6">
        <v>4270</v>
      </c>
      <c r="D847" t="s">
        <v>47</v>
      </c>
      <c r="E847" s="74">
        <v>800</v>
      </c>
      <c r="G847" s="6"/>
      <c r="H847" s="6"/>
      <c r="J847" s="4"/>
    </row>
    <row r="848" spans="3:10" ht="12.75">
      <c r="C848" s="6">
        <v>4280</v>
      </c>
      <c r="D848" t="s">
        <v>243</v>
      </c>
      <c r="E848" s="74">
        <v>1030</v>
      </c>
      <c r="G848" s="6"/>
      <c r="H848" s="6"/>
      <c r="J848" s="4"/>
    </row>
    <row r="849" spans="3:10" ht="12.75">
      <c r="C849" s="6">
        <v>4300</v>
      </c>
      <c r="D849" t="s">
        <v>48</v>
      </c>
      <c r="E849" s="74">
        <v>20949</v>
      </c>
      <c r="G849" s="6"/>
      <c r="H849" s="6"/>
      <c r="J849" s="4"/>
    </row>
    <row r="850" spans="3:10" ht="12.75">
      <c r="C850" s="6">
        <v>4360</v>
      </c>
      <c r="D850" t="s">
        <v>313</v>
      </c>
      <c r="E850" s="74">
        <v>3740</v>
      </c>
      <c r="G850" s="6"/>
      <c r="H850" s="6"/>
      <c r="J850" s="4"/>
    </row>
    <row r="851" spans="3:10" ht="12.75">
      <c r="C851" s="6">
        <v>4400</v>
      </c>
      <c r="D851" t="s">
        <v>270</v>
      </c>
      <c r="E851" s="74">
        <v>13810</v>
      </c>
      <c r="G851" s="6"/>
      <c r="H851" s="6"/>
      <c r="J851" s="4"/>
    </row>
    <row r="852" spans="4:10" ht="12.75">
      <c r="D852" t="s">
        <v>258</v>
      </c>
      <c r="G852" s="6"/>
      <c r="H852" s="6"/>
      <c r="J852" s="4"/>
    </row>
    <row r="853" spans="3:10" ht="12.75">
      <c r="C853" s="6">
        <v>4410</v>
      </c>
      <c r="D853" t="s">
        <v>49</v>
      </c>
      <c r="E853" s="74">
        <v>110</v>
      </c>
      <c r="G853" s="6"/>
      <c r="H853" s="6"/>
      <c r="J853" s="4"/>
    </row>
    <row r="854" spans="3:10" ht="12.75">
      <c r="C854" s="6">
        <v>4430</v>
      </c>
      <c r="D854" t="s">
        <v>50</v>
      </c>
      <c r="E854" s="74">
        <v>1736</v>
      </c>
      <c r="G854" s="6"/>
      <c r="H854" s="6"/>
      <c r="J854" s="4"/>
    </row>
    <row r="855" spans="1:10" ht="12.75">
      <c r="A855" s="3"/>
      <c r="B855" s="3"/>
      <c r="C855" s="6">
        <v>4440</v>
      </c>
      <c r="D855" t="s">
        <v>51</v>
      </c>
      <c r="E855" s="85">
        <v>88338</v>
      </c>
      <c r="G855" s="6"/>
      <c r="H855" s="6"/>
      <c r="J855" s="4"/>
    </row>
    <row r="856" spans="1:10" ht="12.75">
      <c r="A856" s="3"/>
      <c r="B856" s="3"/>
      <c r="C856" s="6">
        <v>4700</v>
      </c>
      <c r="D856" t="s">
        <v>252</v>
      </c>
      <c r="E856" s="85">
        <v>200</v>
      </c>
      <c r="G856" s="6"/>
      <c r="H856" s="6"/>
      <c r="J856" s="4"/>
    </row>
    <row r="857" spans="1:10" ht="12.75">
      <c r="A857" s="3"/>
      <c r="B857" s="3"/>
      <c r="D857" t="s">
        <v>253</v>
      </c>
      <c r="G857" s="6"/>
      <c r="H857" s="6"/>
      <c r="J857" s="4"/>
    </row>
    <row r="858" spans="1:10" ht="12.75">
      <c r="A858" s="3"/>
      <c r="B858" s="3"/>
      <c r="C858" s="6">
        <v>4710</v>
      </c>
      <c r="D858" t="s">
        <v>471</v>
      </c>
      <c r="E858" s="85">
        <v>0</v>
      </c>
      <c r="G858" s="6"/>
      <c r="H858" s="6"/>
      <c r="J858" s="4"/>
    </row>
    <row r="859" spans="1:10" ht="12.75">
      <c r="A859" s="3"/>
      <c r="B859" s="3"/>
      <c r="C859" s="6">
        <v>4790</v>
      </c>
      <c r="D859" t="s">
        <v>513</v>
      </c>
      <c r="E859" s="85">
        <v>1067603</v>
      </c>
      <c r="G859" s="6"/>
      <c r="H859" s="6"/>
      <c r="J859" s="4"/>
    </row>
    <row r="860" spans="1:10" ht="12.75">
      <c r="A860" s="3"/>
      <c r="B860" s="3"/>
      <c r="C860" s="6">
        <v>4800</v>
      </c>
      <c r="D860" t="s">
        <v>514</v>
      </c>
      <c r="E860" s="85">
        <v>81376</v>
      </c>
      <c r="G860" s="6"/>
      <c r="H860" s="6"/>
      <c r="J860" s="4"/>
    </row>
    <row r="861" spans="1:10" ht="12.75">
      <c r="A861" s="3"/>
      <c r="B861" s="3"/>
      <c r="E861" s="85"/>
      <c r="G861" s="6"/>
      <c r="H861" s="6"/>
      <c r="J861" s="4"/>
    </row>
    <row r="862" spans="1:10" ht="12.75">
      <c r="A862" s="3"/>
      <c r="B862" s="7">
        <v>80104</v>
      </c>
      <c r="C862" s="7"/>
      <c r="D862" s="5" t="s">
        <v>585</v>
      </c>
      <c r="E862" s="114">
        <f>SUM(E864:E869)</f>
        <v>74179.11</v>
      </c>
      <c r="G862" s="6"/>
      <c r="H862" s="6"/>
      <c r="J862" s="4"/>
    </row>
    <row r="863" spans="1:10" ht="12.75">
      <c r="A863" s="3"/>
      <c r="B863" s="7"/>
      <c r="C863" s="7"/>
      <c r="D863" s="139" t="s">
        <v>583</v>
      </c>
      <c r="E863" s="85"/>
      <c r="G863" s="6"/>
      <c r="H863" s="6"/>
      <c r="J863" s="4"/>
    </row>
    <row r="864" spans="1:10" ht="12.75">
      <c r="A864" s="3"/>
      <c r="B864" s="7"/>
      <c r="C864" s="117">
        <v>4110</v>
      </c>
      <c r="D864" s="115" t="s">
        <v>42</v>
      </c>
      <c r="E864" s="85">
        <v>0</v>
      </c>
      <c r="G864" s="6"/>
      <c r="H864" s="6"/>
      <c r="J864" s="4"/>
    </row>
    <row r="865" spans="1:10" ht="12.75">
      <c r="A865" s="3"/>
      <c r="B865" s="7"/>
      <c r="C865" s="117">
        <v>4120</v>
      </c>
      <c r="D865" t="s">
        <v>483</v>
      </c>
      <c r="E865" s="85">
        <v>0</v>
      </c>
      <c r="G865" s="6"/>
      <c r="H865" s="6"/>
      <c r="J865" s="4"/>
    </row>
    <row r="866" spans="1:10" ht="12.75">
      <c r="A866" s="3"/>
      <c r="B866" s="7"/>
      <c r="C866" s="6">
        <v>4750</v>
      </c>
      <c r="D866" s="115" t="s">
        <v>620</v>
      </c>
      <c r="E866" s="85">
        <v>62178.8</v>
      </c>
      <c r="G866" s="6"/>
      <c r="H866" s="6"/>
      <c r="J866" s="4"/>
    </row>
    <row r="867" spans="1:10" ht="12.75">
      <c r="A867" s="3"/>
      <c r="B867" s="7"/>
      <c r="D867" s="115" t="s">
        <v>621</v>
      </c>
      <c r="E867" s="85"/>
      <c r="G867" s="6"/>
      <c r="H867" s="6"/>
      <c r="J867" s="4"/>
    </row>
    <row r="868" spans="1:10" ht="12.75">
      <c r="A868" s="3"/>
      <c r="B868" s="7"/>
      <c r="C868" s="6">
        <v>4790</v>
      </c>
      <c r="D868" t="s">
        <v>513</v>
      </c>
      <c r="E868" s="85">
        <v>0</v>
      </c>
      <c r="G868" s="6"/>
      <c r="H868" s="6"/>
      <c r="J868" s="4"/>
    </row>
    <row r="869" spans="1:10" ht="12.75">
      <c r="A869" s="3"/>
      <c r="B869" s="7"/>
      <c r="C869" s="6">
        <v>4850</v>
      </c>
      <c r="D869" s="115" t="s">
        <v>618</v>
      </c>
      <c r="E869" s="85">
        <v>12000.31</v>
      </c>
      <c r="G869" s="6"/>
      <c r="H869" s="6"/>
      <c r="J869" s="4"/>
    </row>
    <row r="870" spans="1:10" ht="12.75">
      <c r="A870" s="3"/>
      <c r="B870" s="7"/>
      <c r="D870" s="115" t="s">
        <v>619</v>
      </c>
      <c r="E870" s="85"/>
      <c r="G870" s="6"/>
      <c r="H870" s="6"/>
      <c r="J870" s="4"/>
    </row>
    <row r="871" spans="1:10" ht="12.75">
      <c r="A871" s="3"/>
      <c r="B871" s="3"/>
      <c r="E871" s="85"/>
      <c r="G871" s="6"/>
      <c r="H871" s="6"/>
      <c r="J871" s="4"/>
    </row>
    <row r="872" spans="1:10" ht="12" customHeight="1">
      <c r="A872" s="7"/>
      <c r="B872" s="7">
        <v>80146</v>
      </c>
      <c r="C872" s="7"/>
      <c r="D872" s="5" t="s">
        <v>161</v>
      </c>
      <c r="E872" s="87">
        <f>SUM(E873:E877)</f>
        <v>8044</v>
      </c>
      <c r="G872" s="6"/>
      <c r="H872" s="6"/>
      <c r="J872" s="4"/>
    </row>
    <row r="873" spans="1:10" ht="12" customHeight="1">
      <c r="A873" s="7"/>
      <c r="B873" s="7"/>
      <c r="C873" s="6">
        <v>4210</v>
      </c>
      <c r="D873" t="s">
        <v>45</v>
      </c>
      <c r="E873" s="107">
        <v>3066</v>
      </c>
      <c r="G873" s="6"/>
      <c r="H873" s="6"/>
      <c r="J873" s="4"/>
    </row>
    <row r="874" spans="1:10" ht="12" customHeight="1">
      <c r="A874" s="7"/>
      <c r="B874" s="7"/>
      <c r="C874" s="6">
        <v>4300</v>
      </c>
      <c r="D874" t="s">
        <v>48</v>
      </c>
      <c r="E874" s="107">
        <v>1200</v>
      </c>
      <c r="G874" s="6"/>
      <c r="H874" s="6"/>
      <c r="J874" s="4"/>
    </row>
    <row r="875" spans="3:10" ht="12.75" customHeight="1">
      <c r="C875" s="6">
        <v>4700</v>
      </c>
      <c r="D875" t="s">
        <v>252</v>
      </c>
      <c r="E875" s="74">
        <v>3778</v>
      </c>
      <c r="G875" s="6"/>
      <c r="H875" s="6"/>
      <c r="J875" s="4"/>
    </row>
    <row r="876" spans="4:10" ht="12.75" customHeight="1">
      <c r="D876" t="s">
        <v>253</v>
      </c>
      <c r="G876" s="6"/>
      <c r="H876" s="6"/>
      <c r="J876" s="4"/>
    </row>
    <row r="877" spans="7:10" ht="12.75" customHeight="1">
      <c r="G877" s="6"/>
      <c r="H877" s="6"/>
      <c r="J877" s="4"/>
    </row>
    <row r="878" spans="2:10" ht="12.75" customHeight="1">
      <c r="B878" s="124" t="s">
        <v>379</v>
      </c>
      <c r="C878" s="125"/>
      <c r="D878" s="118" t="s">
        <v>392</v>
      </c>
      <c r="E878" s="88">
        <f>SUM(E881:E884)</f>
        <v>30054</v>
      </c>
      <c r="G878" s="6"/>
      <c r="H878" s="6"/>
      <c r="J878" s="4"/>
    </row>
    <row r="879" spans="2:10" ht="12.75" customHeight="1">
      <c r="B879" s="126"/>
      <c r="C879" s="125"/>
      <c r="D879" s="118" t="s">
        <v>393</v>
      </c>
      <c r="G879" s="6"/>
      <c r="H879" s="6"/>
      <c r="J879" s="4"/>
    </row>
    <row r="880" spans="2:10" ht="12.75" customHeight="1">
      <c r="B880" s="126"/>
      <c r="C880" s="125"/>
      <c r="D880" s="118" t="s">
        <v>394</v>
      </c>
      <c r="G880" s="6"/>
      <c r="H880" s="6"/>
      <c r="J880" s="4"/>
    </row>
    <row r="881" spans="2:10" ht="12.75" customHeight="1">
      <c r="B881" s="126"/>
      <c r="C881" s="117">
        <v>4110</v>
      </c>
      <c r="D881" s="115" t="s">
        <v>42</v>
      </c>
      <c r="E881" s="74">
        <v>4300</v>
      </c>
      <c r="G881" s="6"/>
      <c r="H881" s="6"/>
      <c r="J881" s="4"/>
    </row>
    <row r="882" spans="2:10" ht="12.75" customHeight="1">
      <c r="B882" s="126"/>
      <c r="C882" s="117">
        <v>4120</v>
      </c>
      <c r="D882" t="s">
        <v>483</v>
      </c>
      <c r="E882" s="74">
        <v>500</v>
      </c>
      <c r="G882" s="6"/>
      <c r="H882" s="6"/>
      <c r="J882" s="4"/>
    </row>
    <row r="883" spans="3:10" ht="12.75" customHeight="1">
      <c r="C883" s="6">
        <v>4790</v>
      </c>
      <c r="D883" t="s">
        <v>515</v>
      </c>
      <c r="E883" s="74">
        <v>24604</v>
      </c>
      <c r="G883" s="6"/>
      <c r="H883" s="6"/>
      <c r="J883" s="4"/>
    </row>
    <row r="884" spans="3:10" ht="12.75" customHeight="1">
      <c r="C884" s="6">
        <v>4800</v>
      </c>
      <c r="D884" t="s">
        <v>516</v>
      </c>
      <c r="E884" s="74">
        <v>650</v>
      </c>
      <c r="G884" s="6"/>
      <c r="H884" s="6"/>
      <c r="J884" s="4"/>
    </row>
    <row r="885" spans="7:10" ht="12.75" customHeight="1">
      <c r="G885" s="6"/>
      <c r="H885" s="6"/>
      <c r="J885" s="4"/>
    </row>
    <row r="886" spans="7:10" ht="12.75" customHeight="1">
      <c r="G886" s="6"/>
      <c r="H886" s="6"/>
      <c r="J886" s="4"/>
    </row>
    <row r="887" spans="7:10" ht="12.75" customHeight="1">
      <c r="G887" s="6"/>
      <c r="H887" s="6"/>
      <c r="J887" s="4"/>
    </row>
    <row r="888" spans="7:10" ht="12.75" customHeight="1">
      <c r="G888" s="6"/>
      <c r="H888" s="6"/>
      <c r="J888" s="4"/>
    </row>
    <row r="889" spans="5:10" ht="12.75">
      <c r="E889" s="74" t="s">
        <v>21</v>
      </c>
      <c r="G889" s="6"/>
      <c r="H889" s="6"/>
      <c r="J889" s="4"/>
    </row>
    <row r="890" spans="4:10" ht="12.75">
      <c r="D890" s="7" t="s">
        <v>509</v>
      </c>
      <c r="E890" s="74" t="s">
        <v>679</v>
      </c>
      <c r="G890" s="6"/>
      <c r="H890" s="6"/>
      <c r="J890" s="4"/>
    </row>
    <row r="891" spans="4:10" ht="12.75">
      <c r="D891" s="6" t="s">
        <v>26</v>
      </c>
      <c r="E891" s="74" t="s">
        <v>167</v>
      </c>
      <c r="G891" s="6"/>
      <c r="H891" s="6"/>
      <c r="J891" s="4"/>
    </row>
    <row r="892" spans="5:10" ht="12.75">
      <c r="E892" s="75" t="s">
        <v>680</v>
      </c>
      <c r="G892" s="6"/>
      <c r="H892" s="6"/>
      <c r="J892" s="4"/>
    </row>
    <row r="893" spans="1:10" ht="12.75">
      <c r="A893" s="1" t="s">
        <v>0</v>
      </c>
      <c r="B893" s="1" t="s">
        <v>4</v>
      </c>
      <c r="C893" s="1" t="s">
        <v>5</v>
      </c>
      <c r="D893" s="1" t="s">
        <v>6</v>
      </c>
      <c r="E893" s="77"/>
      <c r="G893" s="6"/>
      <c r="H893" s="6"/>
      <c r="J893" s="4"/>
    </row>
    <row r="894" spans="7:10" ht="12.75">
      <c r="G894" s="6"/>
      <c r="H894" s="6"/>
      <c r="J894" s="4"/>
    </row>
    <row r="895" spans="1:10" s="5" customFormat="1" ht="12.75">
      <c r="A895" s="7">
        <v>801</v>
      </c>
      <c r="B895" s="7"/>
      <c r="C895" s="7"/>
      <c r="D895" s="5" t="s">
        <v>10</v>
      </c>
      <c r="E895" s="87">
        <f>E896+E935+E941+E920+E929</f>
        <v>1997109.34</v>
      </c>
      <c r="G895" s="7"/>
      <c r="H895" s="7"/>
      <c r="J895" s="8"/>
    </row>
    <row r="896" spans="1:10" s="56" customFormat="1" ht="12.75">
      <c r="A896" s="57"/>
      <c r="B896" s="57">
        <v>80104</v>
      </c>
      <c r="C896" s="57"/>
      <c r="D896" s="56" t="s">
        <v>165</v>
      </c>
      <c r="E896" s="88">
        <f>SUM(E897:E918)</f>
        <v>1799972</v>
      </c>
      <c r="G896" s="57"/>
      <c r="H896" s="57"/>
      <c r="J896" s="127"/>
    </row>
    <row r="897" spans="3:10" ht="12.75">
      <c r="C897" s="6">
        <v>3020</v>
      </c>
      <c r="D897" t="s">
        <v>39</v>
      </c>
      <c r="E897" s="83">
        <v>12000</v>
      </c>
      <c r="G897" s="6"/>
      <c r="H897" s="6"/>
      <c r="J897" s="4"/>
    </row>
    <row r="898" spans="3:10" ht="12.75">
      <c r="C898" s="6">
        <v>4010</v>
      </c>
      <c r="D898" t="s">
        <v>40</v>
      </c>
      <c r="E898" s="83">
        <v>495460</v>
      </c>
      <c r="G898" s="6"/>
      <c r="H898" s="6"/>
      <c r="J898" s="4"/>
    </row>
    <row r="899" spans="3:10" ht="12.75">
      <c r="C899" s="6">
        <v>4040</v>
      </c>
      <c r="D899" t="s">
        <v>41</v>
      </c>
      <c r="E899" s="83">
        <v>37603</v>
      </c>
      <c r="G899" s="6"/>
      <c r="H899" s="6"/>
      <c r="J899" s="4"/>
    </row>
    <row r="900" spans="3:10" ht="12.75">
      <c r="C900" s="6">
        <v>4110</v>
      </c>
      <c r="D900" t="s">
        <v>42</v>
      </c>
      <c r="E900" s="83">
        <v>211980</v>
      </c>
      <c r="G900" s="6"/>
      <c r="H900" s="6"/>
      <c r="J900" s="4"/>
    </row>
    <row r="901" spans="3:10" ht="12.75">
      <c r="C901" s="6">
        <v>4120</v>
      </c>
      <c r="D901" t="s">
        <v>483</v>
      </c>
      <c r="E901" s="83">
        <v>22007</v>
      </c>
      <c r="G901" s="6"/>
      <c r="H901" s="6"/>
      <c r="J901" s="4"/>
    </row>
    <row r="902" spans="3:10" ht="12.75">
      <c r="C902" s="6">
        <v>4170</v>
      </c>
      <c r="D902" t="s">
        <v>223</v>
      </c>
      <c r="E902" s="83">
        <v>7150</v>
      </c>
      <c r="G902" s="6"/>
      <c r="H902" s="6"/>
      <c r="J902" s="4"/>
    </row>
    <row r="903" spans="3:10" ht="12.75">
      <c r="C903" s="6">
        <v>4210</v>
      </c>
      <c r="D903" t="s">
        <v>45</v>
      </c>
      <c r="E903" s="83">
        <v>10000</v>
      </c>
      <c r="G903" s="6"/>
      <c r="H903" s="6"/>
      <c r="J903" s="4"/>
    </row>
    <row r="904" spans="3:10" ht="12.75">
      <c r="C904" s="6">
        <v>4240</v>
      </c>
      <c r="D904" t="s">
        <v>391</v>
      </c>
      <c r="E904" s="83">
        <v>5250</v>
      </c>
      <c r="G904" s="6"/>
      <c r="H904" s="6"/>
      <c r="J904" s="4"/>
    </row>
    <row r="905" spans="3:10" ht="12.75">
      <c r="C905" s="6">
        <v>4260</v>
      </c>
      <c r="D905" t="s">
        <v>46</v>
      </c>
      <c r="E905" s="83">
        <v>100484</v>
      </c>
      <c r="G905" s="6"/>
      <c r="H905" s="6"/>
      <c r="J905" s="4"/>
    </row>
    <row r="906" spans="3:10" ht="12.75">
      <c r="C906" s="6">
        <v>4270</v>
      </c>
      <c r="D906" t="s">
        <v>47</v>
      </c>
      <c r="E906" s="83">
        <v>10000</v>
      </c>
      <c r="G906" s="6"/>
      <c r="H906" s="6"/>
      <c r="J906" s="4"/>
    </row>
    <row r="907" spans="3:10" ht="12.75">
      <c r="C907" s="6">
        <v>4280</v>
      </c>
      <c r="D907" t="s">
        <v>243</v>
      </c>
      <c r="E907" s="83">
        <v>1470</v>
      </c>
      <c r="G907" s="6"/>
      <c r="H907" s="6"/>
      <c r="J907" s="4"/>
    </row>
    <row r="908" spans="3:10" ht="12.75">
      <c r="C908" s="6">
        <v>4300</v>
      </c>
      <c r="D908" t="s">
        <v>48</v>
      </c>
      <c r="E908" s="83">
        <v>10750</v>
      </c>
      <c r="G908" s="6"/>
      <c r="H908" s="6"/>
      <c r="J908" s="4"/>
    </row>
    <row r="909" spans="3:10" ht="12.75">
      <c r="C909" s="6">
        <v>4360</v>
      </c>
      <c r="D909" t="s">
        <v>313</v>
      </c>
      <c r="E909" s="83">
        <v>1600</v>
      </c>
      <c r="G909" s="6"/>
      <c r="H909" s="6"/>
      <c r="J909" s="4"/>
    </row>
    <row r="910" spans="3:10" ht="14.25" customHeight="1">
      <c r="C910" s="6">
        <v>4410</v>
      </c>
      <c r="D910" t="s">
        <v>49</v>
      </c>
      <c r="E910" s="83">
        <v>176</v>
      </c>
      <c r="G910" s="6"/>
      <c r="H910" s="6"/>
      <c r="J910" s="4"/>
    </row>
    <row r="911" spans="3:10" ht="12.75">
      <c r="C911" s="6">
        <v>4430</v>
      </c>
      <c r="D911" t="s">
        <v>50</v>
      </c>
      <c r="E911" s="83">
        <v>1632</v>
      </c>
      <c r="G911" s="6"/>
      <c r="H911" s="6"/>
      <c r="J911" s="4"/>
    </row>
    <row r="912" spans="1:10" ht="12.75">
      <c r="A912" s="3"/>
      <c r="B912" s="3"/>
      <c r="C912" s="6">
        <v>4440</v>
      </c>
      <c r="D912" t="s">
        <v>51</v>
      </c>
      <c r="E912" s="83">
        <v>58171</v>
      </c>
      <c r="G912" s="6"/>
      <c r="H912" s="6"/>
      <c r="J912" s="4"/>
    </row>
    <row r="913" spans="1:10" ht="12.75">
      <c r="A913" s="3"/>
      <c r="B913" s="3"/>
      <c r="C913" s="6">
        <v>4700</v>
      </c>
      <c r="D913" t="s">
        <v>252</v>
      </c>
      <c r="E913" s="83">
        <v>200</v>
      </c>
      <c r="G913" s="6"/>
      <c r="H913" s="6"/>
      <c r="J913" s="4"/>
    </row>
    <row r="914" spans="1:10" ht="12.75">
      <c r="A914" s="3"/>
      <c r="B914" s="3"/>
      <c r="D914" t="s">
        <v>253</v>
      </c>
      <c r="E914" s="83"/>
      <c r="G914" s="6"/>
      <c r="H914" s="6"/>
      <c r="J914" s="4"/>
    </row>
    <row r="915" spans="1:10" ht="12.75">
      <c r="A915" s="3"/>
      <c r="B915" s="3"/>
      <c r="C915" s="6">
        <v>4710</v>
      </c>
      <c r="D915" t="s">
        <v>471</v>
      </c>
      <c r="E915" s="83">
        <v>0</v>
      </c>
      <c r="G915" s="6"/>
      <c r="H915" s="6"/>
      <c r="J915" s="4"/>
    </row>
    <row r="916" spans="1:10" ht="12.75">
      <c r="A916" s="3"/>
      <c r="B916" s="3"/>
      <c r="C916" s="6">
        <v>4790</v>
      </c>
      <c r="D916" t="s">
        <v>513</v>
      </c>
      <c r="E916" s="83">
        <v>666013</v>
      </c>
      <c r="G916" s="6"/>
      <c r="H916" s="6"/>
      <c r="J916" s="4"/>
    </row>
    <row r="917" spans="1:10" ht="12.75">
      <c r="A917" s="3"/>
      <c r="B917" s="3"/>
      <c r="C917" s="6">
        <v>4800</v>
      </c>
      <c r="D917" t="s">
        <v>514</v>
      </c>
      <c r="E917" s="83">
        <v>48026</v>
      </c>
      <c r="G917" s="6"/>
      <c r="H917" s="6"/>
      <c r="J917" s="4"/>
    </row>
    <row r="918" spans="1:10" ht="12.75">
      <c r="A918" s="3"/>
      <c r="B918" s="3"/>
      <c r="C918" s="6">
        <v>6050</v>
      </c>
      <c r="D918" t="s">
        <v>242</v>
      </c>
      <c r="E918" s="83">
        <v>100000</v>
      </c>
      <c r="G918" s="6"/>
      <c r="H918" s="6"/>
      <c r="J918" s="4"/>
    </row>
    <row r="919" spans="1:10" ht="12.75">
      <c r="A919" s="3"/>
      <c r="B919" s="3"/>
      <c r="E919" s="83"/>
      <c r="G919" s="6"/>
      <c r="H919" s="6"/>
      <c r="J919" s="4"/>
    </row>
    <row r="920" spans="1:10" ht="12.75">
      <c r="A920" s="3"/>
      <c r="B920" s="7">
        <v>80104</v>
      </c>
      <c r="C920" s="7"/>
      <c r="D920" s="5" t="s">
        <v>585</v>
      </c>
      <c r="E920" s="131">
        <f>SUM(E922:E927)</f>
        <v>56814.34</v>
      </c>
      <c r="G920" s="6"/>
      <c r="H920" s="6"/>
      <c r="J920" s="4"/>
    </row>
    <row r="921" spans="1:10" ht="12.75">
      <c r="A921" s="3"/>
      <c r="B921" s="7"/>
      <c r="C921" s="7"/>
      <c r="D921" s="139" t="s">
        <v>583</v>
      </c>
      <c r="E921" s="83"/>
      <c r="G921" s="6"/>
      <c r="H921" s="6"/>
      <c r="J921" s="4"/>
    </row>
    <row r="922" spans="1:10" ht="12.75">
      <c r="A922" s="3"/>
      <c r="B922" s="7"/>
      <c r="C922" s="117">
        <v>4110</v>
      </c>
      <c r="D922" s="115" t="s">
        <v>42</v>
      </c>
      <c r="E922" s="83">
        <v>0</v>
      </c>
      <c r="G922" s="6"/>
      <c r="H922" s="6"/>
      <c r="J922" s="4"/>
    </row>
    <row r="923" spans="1:10" ht="12.75">
      <c r="A923" s="3"/>
      <c r="B923" s="7"/>
      <c r="C923" s="117">
        <v>4120</v>
      </c>
      <c r="D923" t="s">
        <v>483</v>
      </c>
      <c r="E923" s="83">
        <v>0</v>
      </c>
      <c r="G923" s="6"/>
      <c r="H923" s="6"/>
      <c r="J923" s="4"/>
    </row>
    <row r="924" spans="1:10" ht="12.75">
      <c r="A924" s="3"/>
      <c r="B924" s="7"/>
      <c r="C924" s="6">
        <v>4750</v>
      </c>
      <c r="D924" s="115" t="s">
        <v>620</v>
      </c>
      <c r="E924" s="83">
        <v>47475.52</v>
      </c>
      <c r="G924" s="6"/>
      <c r="H924" s="6"/>
      <c r="J924" s="4"/>
    </row>
    <row r="925" spans="1:10" ht="12.75">
      <c r="A925" s="3"/>
      <c r="B925" s="7"/>
      <c r="D925" s="115" t="s">
        <v>621</v>
      </c>
      <c r="E925" s="83"/>
      <c r="G925" s="6"/>
      <c r="H925" s="6"/>
      <c r="J925" s="4"/>
    </row>
    <row r="926" spans="1:10" ht="12.75">
      <c r="A926" s="3"/>
      <c r="B926" s="7"/>
      <c r="C926" s="6">
        <v>4790</v>
      </c>
      <c r="D926" t="s">
        <v>513</v>
      </c>
      <c r="E926" s="83">
        <v>0</v>
      </c>
      <c r="G926" s="6"/>
      <c r="H926" s="6"/>
      <c r="J926" s="4"/>
    </row>
    <row r="927" spans="1:10" ht="12.75">
      <c r="A927" s="3"/>
      <c r="B927" s="7"/>
      <c r="C927" s="6">
        <v>4850</v>
      </c>
      <c r="D927" s="115" t="s">
        <v>618</v>
      </c>
      <c r="E927" s="83">
        <v>9338.82</v>
      </c>
      <c r="G927" s="6"/>
      <c r="H927" s="6"/>
      <c r="J927" s="4"/>
    </row>
    <row r="928" spans="1:10" ht="12.75">
      <c r="A928" s="3"/>
      <c r="B928" s="7"/>
      <c r="D928" s="115" t="s">
        <v>619</v>
      </c>
      <c r="E928" s="83"/>
      <c r="G928" s="6"/>
      <c r="H928" s="6"/>
      <c r="J928" s="4"/>
    </row>
    <row r="929" spans="1:10" ht="15.75">
      <c r="A929" s="3"/>
      <c r="B929" s="124" t="s">
        <v>379</v>
      </c>
      <c r="C929" s="125"/>
      <c r="D929" s="118" t="s">
        <v>392</v>
      </c>
      <c r="E929" s="131">
        <f>E932</f>
        <v>5000</v>
      </c>
      <c r="G929" s="6"/>
      <c r="H929" s="6"/>
      <c r="J929" s="4"/>
    </row>
    <row r="930" spans="1:10" ht="15.75">
      <c r="A930" s="3"/>
      <c r="B930" s="126"/>
      <c r="C930" s="125"/>
      <c r="D930" s="118" t="s">
        <v>393</v>
      </c>
      <c r="E930" s="83"/>
      <c r="G930" s="6"/>
      <c r="H930" s="6"/>
      <c r="J930" s="4"/>
    </row>
    <row r="931" spans="1:10" ht="15.75">
      <c r="A931" s="3"/>
      <c r="B931" s="126"/>
      <c r="C931" s="125"/>
      <c r="D931" s="118" t="s">
        <v>394</v>
      </c>
      <c r="E931" s="83"/>
      <c r="G931" s="6"/>
      <c r="H931" s="6"/>
      <c r="J931" s="4"/>
    </row>
    <row r="932" spans="1:10" ht="12.75">
      <c r="A932" s="3"/>
      <c r="B932" s="7"/>
      <c r="C932" s="6">
        <v>4350</v>
      </c>
      <c r="D932" s="115" t="s">
        <v>622</v>
      </c>
      <c r="E932" s="83">
        <v>5000</v>
      </c>
      <c r="G932" s="6"/>
      <c r="H932" s="6"/>
      <c r="J932" s="4"/>
    </row>
    <row r="933" spans="1:10" ht="12.75">
      <c r="A933" s="3"/>
      <c r="B933" s="7"/>
      <c r="D933" s="115" t="s">
        <v>623</v>
      </c>
      <c r="E933" s="83"/>
      <c r="G933" s="6"/>
      <c r="H933" s="6"/>
      <c r="J933" s="4"/>
    </row>
    <row r="934" spans="1:10" ht="12.75">
      <c r="A934" s="3"/>
      <c r="B934" s="3"/>
      <c r="E934" s="83"/>
      <c r="G934" s="6"/>
      <c r="H934" s="6"/>
      <c r="J934" s="4"/>
    </row>
    <row r="935" spans="1:10" s="56" customFormat="1" ht="12.75">
      <c r="A935" s="57"/>
      <c r="B935" s="57">
        <v>80146</v>
      </c>
      <c r="C935" s="57"/>
      <c r="D935" s="56" t="s">
        <v>161</v>
      </c>
      <c r="E935" s="88">
        <f>SUM(E936:E940)</f>
        <v>5894</v>
      </c>
      <c r="G935" s="57"/>
      <c r="H935" s="57"/>
      <c r="J935" s="127"/>
    </row>
    <row r="936" spans="1:10" ht="12.75">
      <c r="A936" s="7"/>
      <c r="B936" s="7"/>
      <c r="C936" s="6">
        <v>4210</v>
      </c>
      <c r="D936" t="s">
        <v>45</v>
      </c>
      <c r="E936" s="74">
        <v>494</v>
      </c>
      <c r="G936" s="6"/>
      <c r="H936" s="6"/>
      <c r="J936" s="4"/>
    </row>
    <row r="937" spans="1:10" ht="12.75">
      <c r="A937" s="7"/>
      <c r="C937" s="6">
        <v>4300</v>
      </c>
      <c r="D937" t="s">
        <v>48</v>
      </c>
      <c r="E937" s="89">
        <v>0</v>
      </c>
      <c r="G937" s="6"/>
      <c r="H937" s="6"/>
      <c r="J937" s="4"/>
    </row>
    <row r="938" spans="1:10" ht="12.75">
      <c r="A938" s="7"/>
      <c r="C938" s="6">
        <v>4410</v>
      </c>
      <c r="D938" t="s">
        <v>49</v>
      </c>
      <c r="E938" s="89">
        <v>0</v>
      </c>
      <c r="G938" s="6"/>
      <c r="H938" s="6"/>
      <c r="J938" s="4"/>
    </row>
    <row r="939" spans="1:10" ht="12.75">
      <c r="A939" s="3"/>
      <c r="B939" s="3"/>
      <c r="C939" s="6">
        <v>4700</v>
      </c>
      <c r="D939" t="s">
        <v>252</v>
      </c>
      <c r="E939" s="136">
        <v>5400</v>
      </c>
      <c r="G939" s="6"/>
      <c r="H939" s="6"/>
      <c r="J939" s="4"/>
    </row>
    <row r="940" spans="1:10" ht="12.75">
      <c r="A940" s="3"/>
      <c r="B940" s="3"/>
      <c r="D940" t="s">
        <v>253</v>
      </c>
      <c r="E940" s="136"/>
      <c r="G940" s="6"/>
      <c r="H940" s="6"/>
      <c r="J940" s="4"/>
    </row>
    <row r="941" spans="1:10" s="56" customFormat="1" ht="15.75">
      <c r="A941" s="57"/>
      <c r="B941" s="124" t="s">
        <v>379</v>
      </c>
      <c r="C941" s="125"/>
      <c r="D941" s="118" t="s">
        <v>392</v>
      </c>
      <c r="E941" s="88">
        <f>SUM(E944:E952)</f>
        <v>129429</v>
      </c>
      <c r="G941" s="57"/>
      <c r="H941" s="57"/>
      <c r="J941" s="127"/>
    </row>
    <row r="942" spans="1:10" s="56" customFormat="1" ht="15.75">
      <c r="A942" s="57"/>
      <c r="B942" s="126"/>
      <c r="C942" s="125"/>
      <c r="D942" s="118" t="s">
        <v>393</v>
      </c>
      <c r="E942" s="88"/>
      <c r="G942" s="57"/>
      <c r="H942" s="57"/>
      <c r="J942" s="127"/>
    </row>
    <row r="943" spans="1:10" s="56" customFormat="1" ht="15.75">
      <c r="A943" s="57"/>
      <c r="B943" s="126"/>
      <c r="C943" s="125"/>
      <c r="D943" s="118" t="s">
        <v>394</v>
      </c>
      <c r="E943" s="88"/>
      <c r="G943" s="57"/>
      <c r="H943" s="57"/>
      <c r="J943" s="127"/>
    </row>
    <row r="944" spans="2:10" ht="15">
      <c r="B944" s="116"/>
      <c r="C944" s="6">
        <v>3020</v>
      </c>
      <c r="D944" t="s">
        <v>39</v>
      </c>
      <c r="E944" s="107">
        <v>300</v>
      </c>
      <c r="G944" s="6"/>
      <c r="H944" s="6"/>
      <c r="J944" s="4"/>
    </row>
    <row r="945" spans="2:10" ht="15">
      <c r="B945" s="116"/>
      <c r="C945" s="117">
        <v>4110</v>
      </c>
      <c r="D945" s="115" t="s">
        <v>42</v>
      </c>
      <c r="E945" s="107">
        <v>17700</v>
      </c>
      <c r="G945" s="6"/>
      <c r="H945" s="6"/>
      <c r="J945" s="4"/>
    </row>
    <row r="946" spans="2:10" ht="15">
      <c r="B946" s="116"/>
      <c r="C946" s="117">
        <v>4120</v>
      </c>
      <c r="D946" t="s">
        <v>483</v>
      </c>
      <c r="E946" s="107">
        <v>2500</v>
      </c>
      <c r="G946" s="6"/>
      <c r="H946" s="6"/>
      <c r="J946" s="4"/>
    </row>
    <row r="947" spans="1:10" ht="15">
      <c r="A947"/>
      <c r="B947" s="116"/>
      <c r="C947" s="6">
        <v>4210</v>
      </c>
      <c r="D947" t="s">
        <v>45</v>
      </c>
      <c r="E947" s="107">
        <v>2000</v>
      </c>
      <c r="G947" s="6"/>
      <c r="H947" s="6"/>
      <c r="J947" s="4"/>
    </row>
    <row r="948" spans="1:5" ht="12.75">
      <c r="A948"/>
      <c r="B948"/>
      <c r="C948" s="6">
        <v>4240</v>
      </c>
      <c r="D948" t="s">
        <v>391</v>
      </c>
      <c r="E948" s="74">
        <v>1000</v>
      </c>
    </row>
    <row r="949" spans="1:5" ht="12.75">
      <c r="A949"/>
      <c r="B949"/>
      <c r="C949" s="6">
        <v>4440</v>
      </c>
      <c r="D949" t="s">
        <v>51</v>
      </c>
      <c r="E949" s="74">
        <v>3350</v>
      </c>
    </row>
    <row r="950" spans="1:5" ht="12.75">
      <c r="A950"/>
      <c r="B950"/>
      <c r="C950" s="6">
        <v>4710</v>
      </c>
      <c r="D950" t="s">
        <v>471</v>
      </c>
      <c r="E950" s="74">
        <v>0</v>
      </c>
    </row>
    <row r="951" spans="1:5" ht="12.75">
      <c r="A951"/>
      <c r="B951"/>
      <c r="C951" s="6">
        <v>4790</v>
      </c>
      <c r="D951" t="s">
        <v>515</v>
      </c>
      <c r="E951" s="74">
        <v>93900</v>
      </c>
    </row>
    <row r="952" spans="1:5" ht="12.75">
      <c r="A952"/>
      <c r="B952"/>
      <c r="C952" s="6">
        <v>4800</v>
      </c>
      <c r="D952" t="s">
        <v>516</v>
      </c>
      <c r="E952" s="74">
        <v>8679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  <rowBreaks count="1" manualBreakCount="1">
    <brk id="10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1"/>
  <sheetViews>
    <sheetView zoomScale="112" zoomScaleNormal="112" zoomScalePageLayoutView="0" workbookViewId="0" topLeftCell="A341">
      <selection activeCell="D388" sqref="D388"/>
    </sheetView>
  </sheetViews>
  <sheetFormatPr defaultColWidth="9.00390625" defaultRowHeight="12.75"/>
  <cols>
    <col min="1" max="1" width="5.00390625" style="6" customWidth="1"/>
    <col min="2" max="2" width="6.875" style="6" customWidth="1"/>
    <col min="3" max="3" width="4.875" style="34" customWidth="1"/>
    <col min="4" max="4" width="57.25390625" style="13" customWidth="1"/>
    <col min="5" max="5" width="21.125" style="82" customWidth="1"/>
  </cols>
  <sheetData>
    <row r="1" spans="1:5" ht="12.75">
      <c r="A1" s="6" t="s">
        <v>78</v>
      </c>
      <c r="E1" s="73" t="s">
        <v>443</v>
      </c>
    </row>
    <row r="2" ht="12.75">
      <c r="E2" s="141" t="s">
        <v>679</v>
      </c>
    </row>
    <row r="3" spans="4:5" ht="15.75">
      <c r="D3" s="43" t="s">
        <v>117</v>
      </c>
      <c r="E3" s="141" t="s">
        <v>167</v>
      </c>
    </row>
    <row r="4" spans="1:5" ht="12.75">
      <c r="A4" s="21"/>
      <c r="B4" s="21"/>
      <c r="C4" s="38"/>
      <c r="D4" s="44"/>
      <c r="E4" s="142" t="s">
        <v>680</v>
      </c>
    </row>
    <row r="5" spans="1:5" ht="12.75">
      <c r="A5" s="3" t="s">
        <v>0</v>
      </c>
      <c r="B5" s="3" t="s">
        <v>30</v>
      </c>
      <c r="C5" s="33" t="s">
        <v>96</v>
      </c>
      <c r="D5" s="16" t="s">
        <v>97</v>
      </c>
      <c r="E5" s="76" t="s">
        <v>512</v>
      </c>
    </row>
    <row r="6" spans="1:5" ht="12.75">
      <c r="A6" s="1">
        <v>1</v>
      </c>
      <c r="B6" s="1">
        <v>2</v>
      </c>
      <c r="C6" s="31" t="s">
        <v>98</v>
      </c>
      <c r="D6" s="1">
        <v>4</v>
      </c>
      <c r="E6" s="109">
        <v>5</v>
      </c>
    </row>
    <row r="7" spans="1:5" ht="12.75">
      <c r="A7" s="23"/>
      <c r="B7" s="23"/>
      <c r="C7" s="36"/>
      <c r="D7" s="48" t="s">
        <v>240</v>
      </c>
      <c r="E7" s="78">
        <f>E34+E73+E108+E115+E160+E205+E345+E180+E14+E289+E67+E21+E197+E279+E9+E267</f>
        <v>148089856.37</v>
      </c>
    </row>
    <row r="8" spans="1:5" ht="12.75">
      <c r="A8" s="21"/>
      <c r="B8" s="21"/>
      <c r="C8" s="38"/>
      <c r="D8" s="45" t="s">
        <v>241</v>
      </c>
      <c r="E8" s="79"/>
    </row>
    <row r="9" spans="1:5" ht="12.75">
      <c r="A9" s="33" t="s">
        <v>61</v>
      </c>
      <c r="B9" s="33"/>
      <c r="C9" s="33"/>
      <c r="D9" s="26" t="s">
        <v>143</v>
      </c>
      <c r="E9" s="80">
        <f>E10</f>
        <v>15801.82</v>
      </c>
    </row>
    <row r="10" spans="1:5" ht="12.75">
      <c r="A10" s="33"/>
      <c r="B10" s="33" t="s">
        <v>580</v>
      </c>
      <c r="C10" s="33"/>
      <c r="D10" s="26" t="s">
        <v>558</v>
      </c>
      <c r="E10" s="81">
        <f>E11</f>
        <v>15801.82</v>
      </c>
    </row>
    <row r="11" spans="1:5" ht="12.75">
      <c r="A11" s="3"/>
      <c r="B11" s="3"/>
      <c r="C11" s="33" t="s">
        <v>195</v>
      </c>
      <c r="D11" s="16" t="s">
        <v>112</v>
      </c>
      <c r="E11" s="81">
        <v>15801.82</v>
      </c>
    </row>
    <row r="12" spans="1:5" ht="12.75">
      <c r="A12" s="3"/>
      <c r="B12" s="3"/>
      <c r="C12" s="33"/>
      <c r="D12" s="15" t="s">
        <v>113</v>
      </c>
      <c r="E12" s="80"/>
    </row>
    <row r="13" spans="1:5" ht="12.75">
      <c r="A13" s="21"/>
      <c r="B13" s="21"/>
      <c r="C13" s="38"/>
      <c r="D13" s="22" t="s">
        <v>114</v>
      </c>
      <c r="E13" s="79"/>
    </row>
    <row r="14" spans="1:5" ht="12.75">
      <c r="A14" s="54">
        <v>150</v>
      </c>
      <c r="B14" s="54"/>
      <c r="C14" s="53"/>
      <c r="D14" s="65" t="s">
        <v>355</v>
      </c>
      <c r="E14" s="131">
        <f>E15</f>
        <v>590000</v>
      </c>
    </row>
    <row r="15" spans="1:5" s="71" customFormat="1" ht="12.75">
      <c r="A15" s="112"/>
      <c r="B15" s="112">
        <v>15011</v>
      </c>
      <c r="C15" s="111"/>
      <c r="D15" s="135" t="s">
        <v>356</v>
      </c>
      <c r="E15" s="81">
        <f>SUM(E16:E20)</f>
        <v>590000</v>
      </c>
    </row>
    <row r="16" spans="1:5" ht="12.75">
      <c r="A16" s="3"/>
      <c r="B16" s="3"/>
      <c r="C16" s="34" t="s">
        <v>178</v>
      </c>
      <c r="D16" s="13" t="s">
        <v>100</v>
      </c>
      <c r="E16" s="81">
        <v>450000</v>
      </c>
    </row>
    <row r="17" spans="1:5" ht="12.75">
      <c r="A17" s="3"/>
      <c r="B17" s="3"/>
      <c r="C17" s="33"/>
      <c r="D17" s="16" t="s">
        <v>149</v>
      </c>
      <c r="E17" s="80"/>
    </row>
    <row r="18" spans="1:5" ht="12.75">
      <c r="A18" s="3"/>
      <c r="B18" s="3"/>
      <c r="C18" s="33"/>
      <c r="D18" s="16" t="s">
        <v>150</v>
      </c>
      <c r="E18" s="80"/>
    </row>
    <row r="19" spans="1:5" ht="12.75">
      <c r="A19" s="3"/>
      <c r="B19" s="3"/>
      <c r="C19" s="33"/>
      <c r="D19" s="16" t="s">
        <v>151</v>
      </c>
      <c r="E19" s="81"/>
    </row>
    <row r="20" spans="1:5" ht="12.75">
      <c r="A20" s="21"/>
      <c r="B20" s="21"/>
      <c r="C20" s="38" t="s">
        <v>176</v>
      </c>
      <c r="D20" s="44" t="s">
        <v>95</v>
      </c>
      <c r="E20" s="110">
        <v>140000</v>
      </c>
    </row>
    <row r="21" spans="1:5" ht="12.75">
      <c r="A21" s="54">
        <v>600</v>
      </c>
      <c r="B21" s="54"/>
      <c r="C21" s="53"/>
      <c r="D21" s="65" t="s">
        <v>494</v>
      </c>
      <c r="E21" s="131">
        <f>E29+E22</f>
        <v>2934260</v>
      </c>
    </row>
    <row r="22" spans="1:5" s="71" customFormat="1" ht="12.75">
      <c r="A22" s="112"/>
      <c r="B22" s="112">
        <v>60016</v>
      </c>
      <c r="C22" s="111"/>
      <c r="D22" s="16" t="s">
        <v>37</v>
      </c>
      <c r="E22" s="81">
        <f>SUM(E23:E26)</f>
        <v>2334260</v>
      </c>
    </row>
    <row r="23" spans="1:5" s="71" customFormat="1" ht="12.75">
      <c r="A23" s="112"/>
      <c r="B23" s="112"/>
      <c r="C23" s="33" t="s">
        <v>593</v>
      </c>
      <c r="D23" s="16" t="s">
        <v>594</v>
      </c>
      <c r="E23" s="81">
        <v>1575</v>
      </c>
    </row>
    <row r="24" spans="1:5" s="71" customFormat="1" ht="12.75">
      <c r="A24" s="112"/>
      <c r="B24" s="112"/>
      <c r="C24" s="111"/>
      <c r="D24" s="16" t="s">
        <v>595</v>
      </c>
      <c r="E24" s="81"/>
    </row>
    <row r="25" spans="1:5" s="71" customFormat="1" ht="12.75">
      <c r="A25" s="112"/>
      <c r="B25" s="112"/>
      <c r="C25" s="111"/>
      <c r="D25" s="16" t="s">
        <v>547</v>
      </c>
      <c r="E25" s="81"/>
    </row>
    <row r="26" spans="1:5" s="71" customFormat="1" ht="12.75">
      <c r="A26" s="112"/>
      <c r="B26" s="112"/>
      <c r="C26" s="33" t="s">
        <v>553</v>
      </c>
      <c r="D26" s="16" t="s">
        <v>554</v>
      </c>
      <c r="E26" s="81">
        <v>2332685</v>
      </c>
    </row>
    <row r="27" spans="1:5" s="71" customFormat="1" ht="12.75">
      <c r="A27" s="112"/>
      <c r="B27" s="112"/>
      <c r="C27" s="111"/>
      <c r="D27" s="16" t="s">
        <v>555</v>
      </c>
      <c r="E27" s="81"/>
    </row>
    <row r="28" spans="1:5" s="71" customFormat="1" ht="12.75">
      <c r="A28" s="112"/>
      <c r="B28" s="112"/>
      <c r="C28" s="111"/>
      <c r="D28" s="16" t="s">
        <v>556</v>
      </c>
      <c r="E28" s="81"/>
    </row>
    <row r="29" spans="1:6" s="71" customFormat="1" ht="12.75">
      <c r="A29" s="112"/>
      <c r="B29" s="112">
        <v>60019</v>
      </c>
      <c r="C29" s="111"/>
      <c r="D29" s="135" t="s">
        <v>523</v>
      </c>
      <c r="E29" s="81">
        <f>SUM(E30:E32)</f>
        <v>600000</v>
      </c>
      <c r="F29" s="137"/>
    </row>
    <row r="30" spans="1:6" ht="12.75">
      <c r="A30" s="3"/>
      <c r="B30" s="3"/>
      <c r="C30" s="42" t="s">
        <v>217</v>
      </c>
      <c r="D30" s="51" t="s">
        <v>263</v>
      </c>
      <c r="E30" s="81">
        <v>590000</v>
      </c>
      <c r="F30" s="15"/>
    </row>
    <row r="31" spans="1:6" ht="12.75">
      <c r="A31" s="3"/>
      <c r="B31" s="3"/>
      <c r="C31" s="33"/>
      <c r="D31" s="16" t="s">
        <v>264</v>
      </c>
      <c r="E31" s="81"/>
      <c r="F31" s="15"/>
    </row>
    <row r="32" spans="1:6" ht="12.75">
      <c r="A32" s="3"/>
      <c r="B32" s="3"/>
      <c r="C32" s="33" t="s">
        <v>432</v>
      </c>
      <c r="D32" s="16" t="s">
        <v>433</v>
      </c>
      <c r="E32" s="81">
        <v>10000</v>
      </c>
      <c r="F32" s="15"/>
    </row>
    <row r="33" spans="1:6" ht="12.75">
      <c r="A33" s="21"/>
      <c r="B33" s="21"/>
      <c r="C33" s="38"/>
      <c r="D33" s="44" t="s">
        <v>434</v>
      </c>
      <c r="E33" s="110"/>
      <c r="F33" s="15"/>
    </row>
    <row r="34" spans="1:5" ht="12.75">
      <c r="A34" s="57">
        <v>700</v>
      </c>
      <c r="B34" s="57"/>
      <c r="C34" s="69"/>
      <c r="D34" s="132" t="s">
        <v>99</v>
      </c>
      <c r="E34" s="130">
        <f>E35+E48</f>
        <v>12001648</v>
      </c>
    </row>
    <row r="35" spans="1:5" s="71" customFormat="1" ht="12.75">
      <c r="A35" s="72"/>
      <c r="B35" s="72">
        <v>70005</v>
      </c>
      <c r="C35" s="121"/>
      <c r="D35" s="134" t="s">
        <v>33</v>
      </c>
      <c r="E35" s="138">
        <f>SUM(E36:E47)</f>
        <v>747000</v>
      </c>
    </row>
    <row r="36" spans="3:5" ht="12.75">
      <c r="C36" s="34" t="s">
        <v>177</v>
      </c>
      <c r="D36" s="13" t="s">
        <v>358</v>
      </c>
      <c r="E36" s="82">
        <v>50000</v>
      </c>
    </row>
    <row r="37" spans="3:5" ht="12.75">
      <c r="C37" s="34" t="s">
        <v>359</v>
      </c>
      <c r="D37" s="13" t="s">
        <v>360</v>
      </c>
      <c r="E37" s="82">
        <v>100000</v>
      </c>
    </row>
    <row r="38" spans="3:5" ht="12.75">
      <c r="C38" s="34" t="s">
        <v>178</v>
      </c>
      <c r="D38" s="13" t="s">
        <v>362</v>
      </c>
      <c r="E38" s="82">
        <v>350000</v>
      </c>
    </row>
    <row r="39" ht="12.75">
      <c r="D39" s="13" t="s">
        <v>149</v>
      </c>
    </row>
    <row r="40" ht="12.75">
      <c r="D40" s="13" t="s">
        <v>150</v>
      </c>
    </row>
    <row r="41" ht="12.75">
      <c r="D41" s="13" t="s">
        <v>151</v>
      </c>
    </row>
    <row r="42" spans="3:5" ht="12.75">
      <c r="C42" s="34" t="s">
        <v>231</v>
      </c>
      <c r="D42" s="13" t="s">
        <v>343</v>
      </c>
      <c r="E42" s="82">
        <v>80000</v>
      </c>
    </row>
    <row r="43" ht="12.75">
      <c r="D43" s="13" t="s">
        <v>344</v>
      </c>
    </row>
    <row r="44" spans="1:5" ht="12.75">
      <c r="A44" s="3"/>
      <c r="B44" s="3"/>
      <c r="C44" s="33" t="s">
        <v>179</v>
      </c>
      <c r="D44" s="16" t="s">
        <v>337</v>
      </c>
      <c r="E44" s="83">
        <v>150000</v>
      </c>
    </row>
    <row r="45" spans="1:5" ht="12.75">
      <c r="A45" s="3"/>
      <c r="B45" s="3"/>
      <c r="C45" s="33"/>
      <c r="D45" s="16" t="s">
        <v>338</v>
      </c>
      <c r="E45" s="83"/>
    </row>
    <row r="46" spans="1:5" ht="12.75">
      <c r="A46" s="3"/>
      <c r="B46" s="3"/>
      <c r="C46" s="33" t="s">
        <v>176</v>
      </c>
      <c r="D46" s="16" t="s">
        <v>95</v>
      </c>
      <c r="E46" s="83">
        <v>15000</v>
      </c>
    </row>
    <row r="47" spans="1:5" ht="12.75">
      <c r="A47" s="3"/>
      <c r="B47" s="3"/>
      <c r="C47" s="33" t="s">
        <v>180</v>
      </c>
      <c r="D47" s="16" t="s">
        <v>363</v>
      </c>
      <c r="E47" s="83">
        <v>2000</v>
      </c>
    </row>
    <row r="48" spans="1:5" ht="12.75">
      <c r="A48" s="3"/>
      <c r="B48" s="3">
        <v>70007</v>
      </c>
      <c r="C48" s="33"/>
      <c r="D48" s="16" t="s">
        <v>524</v>
      </c>
      <c r="E48" s="83">
        <f>SUM(E49:E64)</f>
        <v>11254648</v>
      </c>
    </row>
    <row r="49" spans="1:5" ht="12.75">
      <c r="A49" s="3"/>
      <c r="B49" s="3"/>
      <c r="C49" s="34" t="s">
        <v>428</v>
      </c>
      <c r="D49" s="13" t="s">
        <v>429</v>
      </c>
      <c r="E49" s="83">
        <v>50000</v>
      </c>
    </row>
    <row r="50" spans="1:5" ht="12.75">
      <c r="A50" s="3"/>
      <c r="B50" s="3"/>
      <c r="D50" s="13" t="s">
        <v>430</v>
      </c>
      <c r="E50" s="83"/>
    </row>
    <row r="51" spans="1:5" ht="12.75">
      <c r="A51" s="3"/>
      <c r="B51" s="3"/>
      <c r="D51" s="13" t="s">
        <v>431</v>
      </c>
      <c r="E51" s="83"/>
    </row>
    <row r="52" spans="1:5" ht="12.75">
      <c r="A52" s="3"/>
      <c r="B52" s="3"/>
      <c r="C52" s="34" t="s">
        <v>178</v>
      </c>
      <c r="D52" s="13" t="s">
        <v>362</v>
      </c>
      <c r="E52" s="83">
        <v>1800000</v>
      </c>
    </row>
    <row r="53" spans="1:5" ht="12.75">
      <c r="A53" s="3"/>
      <c r="B53" s="3"/>
      <c r="D53" s="13" t="s">
        <v>149</v>
      </c>
      <c r="E53" s="83"/>
    </row>
    <row r="54" spans="1:5" ht="12.75">
      <c r="A54" s="3"/>
      <c r="B54" s="3"/>
      <c r="D54" s="13" t="s">
        <v>150</v>
      </c>
      <c r="E54" s="83"/>
    </row>
    <row r="55" spans="1:5" ht="12.75">
      <c r="A55" s="3"/>
      <c r="B55" s="3"/>
      <c r="D55" s="13" t="s">
        <v>151</v>
      </c>
      <c r="E55" s="83"/>
    </row>
    <row r="56" spans="1:5" ht="12.75">
      <c r="A56" s="3"/>
      <c r="B56" s="3"/>
      <c r="C56" s="33" t="s">
        <v>179</v>
      </c>
      <c r="D56" s="16" t="s">
        <v>337</v>
      </c>
      <c r="E56" s="83">
        <v>892000</v>
      </c>
    </row>
    <row r="57" spans="1:5" ht="12.75">
      <c r="A57" s="3"/>
      <c r="B57" s="3"/>
      <c r="C57" s="33"/>
      <c r="D57" s="16" t="s">
        <v>338</v>
      </c>
      <c r="E57" s="83"/>
    </row>
    <row r="58" spans="1:5" ht="13.5" customHeight="1">
      <c r="A58" s="3"/>
      <c r="B58" s="3"/>
      <c r="C58" s="33" t="s">
        <v>176</v>
      </c>
      <c r="D58" s="16" t="s">
        <v>95</v>
      </c>
      <c r="E58" s="83">
        <v>2300000</v>
      </c>
    </row>
    <row r="59" spans="1:5" ht="12.75">
      <c r="A59" s="3"/>
      <c r="B59" s="3"/>
      <c r="C59" s="33" t="s">
        <v>180</v>
      </c>
      <c r="D59" s="16" t="s">
        <v>363</v>
      </c>
      <c r="E59" s="83">
        <v>50000</v>
      </c>
    </row>
    <row r="60" spans="1:5" ht="12.75">
      <c r="A60" s="3"/>
      <c r="B60" s="3"/>
      <c r="C60" s="33" t="s">
        <v>596</v>
      </c>
      <c r="D60" s="16" t="s">
        <v>597</v>
      </c>
      <c r="E60" s="83">
        <v>180852</v>
      </c>
    </row>
    <row r="61" spans="1:5" ht="12.75">
      <c r="A61" s="3"/>
      <c r="B61" s="3"/>
      <c r="C61" s="33" t="s">
        <v>525</v>
      </c>
      <c r="D61" s="16" t="s">
        <v>501</v>
      </c>
      <c r="E61" s="83">
        <v>0</v>
      </c>
    </row>
    <row r="62" spans="1:6" ht="12.75">
      <c r="A62" s="3"/>
      <c r="B62" s="3"/>
      <c r="C62" s="33"/>
      <c r="D62" s="16" t="s">
        <v>526</v>
      </c>
      <c r="E62" s="83"/>
      <c r="F62" s="15"/>
    </row>
    <row r="63" spans="1:6" ht="12.75">
      <c r="A63" s="3"/>
      <c r="B63" s="3"/>
      <c r="C63" s="33"/>
      <c r="D63" s="16" t="s">
        <v>540</v>
      </c>
      <c r="E63" s="83"/>
      <c r="F63" s="15"/>
    </row>
    <row r="64" spans="1:6" ht="12.75">
      <c r="A64" s="3"/>
      <c r="B64" s="3"/>
      <c r="C64" s="33" t="s">
        <v>641</v>
      </c>
      <c r="D64" s="16" t="s">
        <v>642</v>
      </c>
      <c r="E64" s="83">
        <v>5981796</v>
      </c>
      <c r="F64" s="15"/>
    </row>
    <row r="65" spans="1:6" ht="12.75">
      <c r="A65" s="3"/>
      <c r="B65" s="3"/>
      <c r="C65" s="33"/>
      <c r="D65" s="16" t="s">
        <v>643</v>
      </c>
      <c r="E65" s="83"/>
      <c r="F65" s="15"/>
    </row>
    <row r="66" spans="1:6" ht="12.75">
      <c r="A66" s="21"/>
      <c r="B66" s="21"/>
      <c r="C66" s="38"/>
      <c r="D66" s="44" t="s">
        <v>644</v>
      </c>
      <c r="E66" s="84"/>
      <c r="F66" s="15"/>
    </row>
    <row r="67" spans="1:5" ht="12.75">
      <c r="A67" s="54">
        <v>710</v>
      </c>
      <c r="B67" s="54"/>
      <c r="C67" s="53"/>
      <c r="D67" s="65" t="s">
        <v>361</v>
      </c>
      <c r="E67" s="131">
        <f>E68</f>
        <v>271600</v>
      </c>
    </row>
    <row r="68" spans="1:5" s="71" customFormat="1" ht="12.75">
      <c r="A68" s="112"/>
      <c r="B68" s="112">
        <v>71035</v>
      </c>
      <c r="C68" s="111"/>
      <c r="D68" s="135" t="s">
        <v>386</v>
      </c>
      <c r="E68" s="81">
        <f>SUM(E69:E70)</f>
        <v>271600</v>
      </c>
    </row>
    <row r="69" spans="1:5" ht="12.75">
      <c r="A69" s="3"/>
      <c r="B69" s="3"/>
      <c r="C69" s="33" t="s">
        <v>176</v>
      </c>
      <c r="D69" s="16" t="s">
        <v>95</v>
      </c>
      <c r="E69" s="83">
        <v>265000</v>
      </c>
    </row>
    <row r="70" spans="1:5" ht="12.75">
      <c r="A70" s="3"/>
      <c r="B70" s="3"/>
      <c r="C70" s="33" t="s">
        <v>564</v>
      </c>
      <c r="D70" s="16" t="s">
        <v>565</v>
      </c>
      <c r="E70" s="83">
        <v>6600</v>
      </c>
    </row>
    <row r="71" spans="1:5" ht="12.75">
      <c r="A71" s="3"/>
      <c r="B71" s="3"/>
      <c r="C71" s="33"/>
      <c r="D71" s="16" t="s">
        <v>566</v>
      </c>
      <c r="E71" s="83"/>
    </row>
    <row r="72" spans="1:5" ht="12.75">
      <c r="A72" s="21"/>
      <c r="B72" s="21"/>
      <c r="C72" s="38"/>
      <c r="D72" s="44" t="s">
        <v>567</v>
      </c>
      <c r="E72" s="84"/>
    </row>
    <row r="73" spans="1:5" ht="12.75">
      <c r="A73" s="57">
        <v>750</v>
      </c>
      <c r="B73" s="57"/>
      <c r="C73" s="69"/>
      <c r="D73" s="132" t="s">
        <v>101</v>
      </c>
      <c r="E73" s="130">
        <f>E74+E84+E106</f>
        <v>898483.54</v>
      </c>
    </row>
    <row r="74" spans="1:5" ht="12.75">
      <c r="A74" s="57"/>
      <c r="B74" s="57">
        <v>75011</v>
      </c>
      <c r="C74" s="69"/>
      <c r="D74" s="132" t="s">
        <v>111</v>
      </c>
      <c r="E74" s="130">
        <f>SUM(E75:E82)</f>
        <v>456228.54</v>
      </c>
    </row>
    <row r="75" spans="1:5" ht="12.75">
      <c r="A75" s="57"/>
      <c r="B75" s="57"/>
      <c r="C75" s="33" t="s">
        <v>181</v>
      </c>
      <c r="D75" s="16" t="s">
        <v>135</v>
      </c>
      <c r="E75" s="138">
        <v>0</v>
      </c>
    </row>
    <row r="76" spans="1:5" ht="12.75">
      <c r="A76" s="3"/>
      <c r="B76" s="3"/>
      <c r="C76" s="33" t="s">
        <v>195</v>
      </c>
      <c r="D76" s="16" t="s">
        <v>112</v>
      </c>
      <c r="E76" s="83">
        <v>443969</v>
      </c>
    </row>
    <row r="77" spans="1:5" ht="12.75">
      <c r="A77" s="3"/>
      <c r="B77" s="3"/>
      <c r="C77" s="33"/>
      <c r="D77" s="15" t="s">
        <v>113</v>
      </c>
      <c r="E77" s="85"/>
    </row>
    <row r="78" spans="1:5" ht="12.75">
      <c r="A78" s="3"/>
      <c r="B78" s="3"/>
      <c r="C78" s="33"/>
      <c r="D78" s="15" t="s">
        <v>114</v>
      </c>
      <c r="E78" s="85"/>
    </row>
    <row r="79" spans="1:5" ht="12.75">
      <c r="A79" s="3"/>
      <c r="B79" s="3"/>
      <c r="C79" s="33" t="s">
        <v>615</v>
      </c>
      <c r="D79" s="15" t="s">
        <v>616</v>
      </c>
      <c r="E79" s="85">
        <v>12228.54</v>
      </c>
    </row>
    <row r="80" spans="1:5" ht="12.75">
      <c r="A80" s="3"/>
      <c r="B80" s="3"/>
      <c r="C80" s="33"/>
      <c r="D80" s="47" t="s">
        <v>617</v>
      </c>
      <c r="E80" s="85"/>
    </row>
    <row r="81" spans="1:5" ht="12.75">
      <c r="A81" s="3"/>
      <c r="B81" s="3"/>
      <c r="C81" s="33" t="s">
        <v>208</v>
      </c>
      <c r="D81" s="16" t="s">
        <v>209</v>
      </c>
      <c r="E81" s="85">
        <v>31</v>
      </c>
    </row>
    <row r="82" spans="1:5" ht="12.75">
      <c r="A82" s="3"/>
      <c r="B82" s="3"/>
      <c r="C82" s="33"/>
      <c r="D82" s="16" t="s">
        <v>294</v>
      </c>
      <c r="E82" s="85"/>
    </row>
    <row r="83" spans="1:5" ht="12.75">
      <c r="A83" s="3"/>
      <c r="B83" s="3"/>
      <c r="C83" s="33"/>
      <c r="D83" s="16" t="s">
        <v>210</v>
      </c>
      <c r="E83" s="85"/>
    </row>
    <row r="84" spans="1:5" s="71" customFormat="1" ht="12.75">
      <c r="A84" s="112"/>
      <c r="B84" s="112">
        <v>75023</v>
      </c>
      <c r="C84" s="111"/>
      <c r="D84" s="135" t="s">
        <v>158</v>
      </c>
      <c r="E84" s="81">
        <f>SUM(E85:E101)</f>
        <v>424255</v>
      </c>
    </row>
    <row r="85" spans="1:5" ht="12.75">
      <c r="A85" s="3"/>
      <c r="B85" s="3"/>
      <c r="C85" s="33" t="s">
        <v>176</v>
      </c>
      <c r="D85" s="16" t="s">
        <v>95</v>
      </c>
      <c r="E85" s="83">
        <v>125000</v>
      </c>
    </row>
    <row r="86" spans="1:5" ht="12.75">
      <c r="A86" s="3"/>
      <c r="B86" s="3"/>
      <c r="C86" s="33" t="s">
        <v>575</v>
      </c>
      <c r="D86" s="16" t="s">
        <v>474</v>
      </c>
      <c r="E86" s="83">
        <v>195520</v>
      </c>
    </row>
    <row r="87" spans="1:5" ht="12.75">
      <c r="A87" s="3"/>
      <c r="B87" s="3"/>
      <c r="C87" s="33"/>
      <c r="D87" s="16" t="s">
        <v>475</v>
      </c>
      <c r="E87" s="83"/>
    </row>
    <row r="88" spans="1:5" ht="12.75">
      <c r="A88" s="3"/>
      <c r="B88" s="3"/>
      <c r="C88" s="33"/>
      <c r="D88" s="16" t="s">
        <v>476</v>
      </c>
      <c r="E88" s="83"/>
    </row>
    <row r="89" spans="1:5" ht="12.75">
      <c r="A89" s="3"/>
      <c r="B89" s="3"/>
      <c r="C89" s="33"/>
      <c r="D89" s="16" t="s">
        <v>477</v>
      </c>
      <c r="E89" s="83"/>
    </row>
    <row r="90" spans="1:5" ht="12.75">
      <c r="A90" s="3"/>
      <c r="B90" s="3"/>
      <c r="C90" s="33"/>
      <c r="D90" s="16" t="s">
        <v>239</v>
      </c>
      <c r="E90" s="83"/>
    </row>
    <row r="91" spans="1:5" ht="12.75">
      <c r="A91" s="3"/>
      <c r="B91" s="3"/>
      <c r="C91" s="33" t="s">
        <v>662</v>
      </c>
      <c r="D91" s="16" t="s">
        <v>474</v>
      </c>
      <c r="E91" s="83">
        <v>9535</v>
      </c>
    </row>
    <row r="92" spans="1:5" ht="12.75">
      <c r="A92" s="3"/>
      <c r="B92" s="3"/>
      <c r="C92" s="33"/>
      <c r="D92" s="16" t="s">
        <v>475</v>
      </c>
      <c r="E92" s="83"/>
    </row>
    <row r="93" spans="1:5" ht="12.75">
      <c r="A93" s="3"/>
      <c r="B93" s="3"/>
      <c r="C93" s="33"/>
      <c r="D93" s="16" t="s">
        <v>476</v>
      </c>
      <c r="E93" s="83"/>
    </row>
    <row r="94" spans="1:5" ht="12.75">
      <c r="A94" s="3"/>
      <c r="B94" s="3"/>
      <c r="C94" s="33"/>
      <c r="D94" s="16" t="s">
        <v>477</v>
      </c>
      <c r="E94" s="83"/>
    </row>
    <row r="95" spans="1:5" ht="12.75">
      <c r="A95" s="3"/>
      <c r="B95" s="3"/>
      <c r="C95" s="33"/>
      <c r="D95" s="16" t="s">
        <v>239</v>
      </c>
      <c r="E95" s="83"/>
    </row>
    <row r="96" spans="1:5" ht="12.75">
      <c r="A96" s="3"/>
      <c r="B96" s="3"/>
      <c r="C96" s="33" t="s">
        <v>473</v>
      </c>
      <c r="D96" s="16" t="s">
        <v>474</v>
      </c>
      <c r="E96" s="83">
        <v>88069</v>
      </c>
    </row>
    <row r="97" spans="1:5" ht="12.75">
      <c r="A97" s="3"/>
      <c r="B97" s="3"/>
      <c r="C97" s="33"/>
      <c r="D97" s="16" t="s">
        <v>475</v>
      </c>
      <c r="E97" s="83"/>
    </row>
    <row r="98" spans="1:5" ht="12.75">
      <c r="A98" s="3"/>
      <c r="B98" s="3"/>
      <c r="C98" s="33"/>
      <c r="D98" s="16" t="s">
        <v>476</v>
      </c>
      <c r="E98" s="83"/>
    </row>
    <row r="99" spans="1:5" ht="12.75">
      <c r="A99" s="3"/>
      <c r="B99" s="3"/>
      <c r="C99" s="33"/>
      <c r="D99" s="16" t="s">
        <v>477</v>
      </c>
      <c r="E99" s="83"/>
    </row>
    <row r="100" spans="1:5" ht="12.75">
      <c r="A100" s="3"/>
      <c r="B100" s="3"/>
      <c r="C100" s="33"/>
      <c r="D100" s="16" t="s">
        <v>239</v>
      </c>
      <c r="E100" s="83"/>
    </row>
    <row r="101" spans="1:5" ht="12.75">
      <c r="A101" s="3"/>
      <c r="B101" s="3"/>
      <c r="C101" s="33" t="s">
        <v>478</v>
      </c>
      <c r="D101" s="16" t="s">
        <v>474</v>
      </c>
      <c r="E101" s="83">
        <v>6131</v>
      </c>
    </row>
    <row r="102" spans="1:5" ht="12.75">
      <c r="A102" s="3"/>
      <c r="B102" s="3"/>
      <c r="C102" s="33"/>
      <c r="D102" s="16" t="s">
        <v>475</v>
      </c>
      <c r="E102" s="83"/>
    </row>
    <row r="103" spans="1:5" ht="12.75">
      <c r="A103" s="3"/>
      <c r="B103" s="3"/>
      <c r="C103" s="33"/>
      <c r="D103" s="16" t="s">
        <v>476</v>
      </c>
      <c r="E103" s="83"/>
    </row>
    <row r="104" spans="1:5" ht="12.75">
      <c r="A104" s="3"/>
      <c r="B104" s="3"/>
      <c r="C104" s="33"/>
      <c r="D104" s="16" t="s">
        <v>477</v>
      </c>
      <c r="E104" s="83"/>
    </row>
    <row r="105" spans="1:5" ht="12.75">
      <c r="A105" s="3"/>
      <c r="B105" s="3"/>
      <c r="C105" s="33"/>
      <c r="D105" s="16" t="s">
        <v>239</v>
      </c>
      <c r="E105" s="83"/>
    </row>
    <row r="106" spans="1:5" ht="12.75">
      <c r="A106" s="3"/>
      <c r="B106" s="3">
        <v>75075</v>
      </c>
      <c r="C106" s="33"/>
      <c r="D106" s="16" t="s">
        <v>233</v>
      </c>
      <c r="E106" s="83">
        <f>E107</f>
        <v>18000</v>
      </c>
    </row>
    <row r="107" spans="1:5" ht="12.75">
      <c r="A107" s="21"/>
      <c r="B107" s="21"/>
      <c r="C107" s="38" t="s">
        <v>176</v>
      </c>
      <c r="D107" s="44" t="s">
        <v>95</v>
      </c>
      <c r="E107" s="84">
        <v>18000</v>
      </c>
    </row>
    <row r="108" spans="1:5" ht="12.75">
      <c r="A108" s="57">
        <v>751</v>
      </c>
      <c r="B108" s="57"/>
      <c r="C108" s="69"/>
      <c r="D108" s="132" t="s">
        <v>152</v>
      </c>
      <c r="E108" s="88">
        <f>E110</f>
        <v>5294</v>
      </c>
    </row>
    <row r="109" spans="1:5" ht="12.75">
      <c r="A109" s="57"/>
      <c r="B109" s="57"/>
      <c r="C109" s="69"/>
      <c r="D109" s="56" t="s">
        <v>153</v>
      </c>
      <c r="E109" s="74"/>
    </row>
    <row r="110" spans="1:5" s="71" customFormat="1" ht="12.75">
      <c r="A110" s="112"/>
      <c r="B110" s="112">
        <v>75101</v>
      </c>
      <c r="C110" s="111"/>
      <c r="D110" s="137" t="s">
        <v>115</v>
      </c>
      <c r="E110" s="123">
        <f>E112</f>
        <v>5294</v>
      </c>
    </row>
    <row r="111" spans="1:5" ht="12.75">
      <c r="A111" s="3"/>
      <c r="B111" s="3"/>
      <c r="C111" s="33"/>
      <c r="D111" s="16" t="s">
        <v>116</v>
      </c>
      <c r="E111" s="76"/>
    </row>
    <row r="112" spans="1:5" ht="12.75">
      <c r="A112" s="3"/>
      <c r="B112" s="3"/>
      <c r="C112" s="33" t="s">
        <v>195</v>
      </c>
      <c r="D112" s="15" t="s">
        <v>112</v>
      </c>
      <c r="E112" s="85">
        <v>5294</v>
      </c>
    </row>
    <row r="113" spans="1:5" s="15" customFormat="1" ht="12.75">
      <c r="A113" s="3"/>
      <c r="B113" s="3"/>
      <c r="C113" s="33"/>
      <c r="D113" s="15" t="s">
        <v>113</v>
      </c>
      <c r="E113" s="85"/>
    </row>
    <row r="114" spans="1:5" s="15" customFormat="1" ht="12.75">
      <c r="A114" s="21"/>
      <c r="B114" s="21"/>
      <c r="C114" s="38"/>
      <c r="D114" s="44" t="s">
        <v>114</v>
      </c>
      <c r="E114" s="75"/>
    </row>
    <row r="115" spans="1:5" ht="12.75">
      <c r="A115" s="57">
        <v>756</v>
      </c>
      <c r="B115" s="57"/>
      <c r="C115" s="69"/>
      <c r="D115" s="132" t="s">
        <v>172</v>
      </c>
      <c r="E115" s="130">
        <f>SUM(+E119+E122+E146+E157+E132+E154)</f>
        <v>57251047.7</v>
      </c>
    </row>
    <row r="116" spans="1:4" ht="12.75">
      <c r="A116" s="57"/>
      <c r="B116" s="57"/>
      <c r="C116" s="69"/>
      <c r="D116" s="132" t="s">
        <v>173</v>
      </c>
    </row>
    <row r="117" spans="1:4" ht="12.75">
      <c r="A117" s="57"/>
      <c r="B117" s="57"/>
      <c r="C117" s="69"/>
      <c r="D117" s="132" t="s">
        <v>174</v>
      </c>
    </row>
    <row r="118" spans="1:4" ht="12.75">
      <c r="A118" s="57"/>
      <c r="B118" s="57"/>
      <c r="C118" s="69"/>
      <c r="D118" s="132" t="s">
        <v>175</v>
      </c>
    </row>
    <row r="119" spans="1:5" s="71" customFormat="1" ht="12.75">
      <c r="A119" s="72"/>
      <c r="B119" s="72">
        <v>75601</v>
      </c>
      <c r="C119" s="121"/>
      <c r="D119" s="134" t="s">
        <v>102</v>
      </c>
      <c r="E119" s="138">
        <f>E120</f>
        <v>310000</v>
      </c>
    </row>
    <row r="120" spans="3:5" ht="12.75">
      <c r="C120" s="34" t="s">
        <v>182</v>
      </c>
      <c r="D120" s="13" t="s">
        <v>364</v>
      </c>
      <c r="E120" s="82">
        <v>310000</v>
      </c>
    </row>
    <row r="121" ht="12.75">
      <c r="D121" s="13" t="s">
        <v>103</v>
      </c>
    </row>
    <row r="122" spans="1:5" s="71" customFormat="1" ht="12.75">
      <c r="A122" s="72"/>
      <c r="B122" s="72">
        <v>75615</v>
      </c>
      <c r="C122" s="121"/>
      <c r="D122" s="134" t="s">
        <v>104</v>
      </c>
      <c r="E122" s="138">
        <f>SUM(E125:E131)</f>
        <v>17623520</v>
      </c>
    </row>
    <row r="123" ht="12.75">
      <c r="D123" s="13" t="s">
        <v>212</v>
      </c>
    </row>
    <row r="124" spans="4:5" ht="12.75">
      <c r="D124" t="s">
        <v>213</v>
      </c>
      <c r="E124" s="74"/>
    </row>
    <row r="125" spans="3:5" ht="12.75">
      <c r="C125" s="34" t="s">
        <v>183</v>
      </c>
      <c r="D125" s="46" t="s">
        <v>365</v>
      </c>
      <c r="E125" s="74">
        <v>17180000</v>
      </c>
    </row>
    <row r="126" spans="3:5" ht="12.75">
      <c r="C126" s="34" t="s">
        <v>184</v>
      </c>
      <c r="D126" s="46" t="s">
        <v>366</v>
      </c>
      <c r="E126" s="74">
        <v>320</v>
      </c>
    </row>
    <row r="127" spans="3:5" ht="12.75">
      <c r="C127" s="34" t="s">
        <v>185</v>
      </c>
      <c r="D127" t="s">
        <v>367</v>
      </c>
      <c r="E127" s="74">
        <v>385000</v>
      </c>
    </row>
    <row r="128" spans="3:5" ht="12.75">
      <c r="C128" s="34" t="s">
        <v>186</v>
      </c>
      <c r="D128" t="s">
        <v>368</v>
      </c>
      <c r="E128" s="74">
        <v>50000</v>
      </c>
    </row>
    <row r="129" spans="3:5" ht="12.75">
      <c r="C129" s="34" t="s">
        <v>432</v>
      </c>
      <c r="D129" t="s">
        <v>433</v>
      </c>
      <c r="E129" s="74">
        <v>200</v>
      </c>
    </row>
    <row r="130" spans="4:5" ht="12.75">
      <c r="D130" t="s">
        <v>434</v>
      </c>
      <c r="E130" s="74"/>
    </row>
    <row r="131" spans="1:5" ht="12.75">
      <c r="A131" s="3"/>
      <c r="B131" s="3"/>
      <c r="C131" s="33" t="s">
        <v>187</v>
      </c>
      <c r="D131" s="15" t="s">
        <v>590</v>
      </c>
      <c r="E131" s="85">
        <v>8000</v>
      </c>
    </row>
    <row r="132" spans="1:5" s="71" customFormat="1" ht="12.75">
      <c r="A132" s="112"/>
      <c r="B132" s="112">
        <v>75616</v>
      </c>
      <c r="C132" s="111"/>
      <c r="D132" s="70" t="s">
        <v>214</v>
      </c>
      <c r="E132" s="123">
        <f>SUM(E135:E145)</f>
        <v>7786620</v>
      </c>
    </row>
    <row r="133" spans="1:5" ht="12.75">
      <c r="A133" s="3"/>
      <c r="B133" s="3"/>
      <c r="C133" s="33"/>
      <c r="D133" s="47" t="s">
        <v>215</v>
      </c>
      <c r="E133" s="85"/>
    </row>
    <row r="134" spans="1:5" ht="12.75">
      <c r="A134" s="3"/>
      <c r="B134" s="3"/>
      <c r="C134" s="33"/>
      <c r="D134" s="47" t="s">
        <v>216</v>
      </c>
      <c r="E134" s="85"/>
    </row>
    <row r="135" spans="1:5" ht="12.75">
      <c r="A135" s="3"/>
      <c r="B135" s="3"/>
      <c r="C135" s="34" t="s">
        <v>183</v>
      </c>
      <c r="D135" s="46" t="s">
        <v>365</v>
      </c>
      <c r="E135" s="85">
        <v>5300000</v>
      </c>
    </row>
    <row r="136" spans="1:5" ht="12.75">
      <c r="A136" s="3"/>
      <c r="B136" s="3"/>
      <c r="C136" s="34" t="s">
        <v>184</v>
      </c>
      <c r="D136" s="46" t="s">
        <v>366</v>
      </c>
      <c r="E136" s="85">
        <v>50000</v>
      </c>
    </row>
    <row r="137" spans="1:5" ht="12.75">
      <c r="A137" s="3"/>
      <c r="B137" s="3"/>
      <c r="C137" s="33" t="s">
        <v>188</v>
      </c>
      <c r="D137" s="47" t="s">
        <v>371</v>
      </c>
      <c r="E137" s="85">
        <v>420</v>
      </c>
    </row>
    <row r="138" spans="1:5" ht="12.75">
      <c r="A138" s="3"/>
      <c r="B138" s="3"/>
      <c r="C138" s="34" t="s">
        <v>185</v>
      </c>
      <c r="D138" t="s">
        <v>367</v>
      </c>
      <c r="E138" s="85">
        <v>400000</v>
      </c>
    </row>
    <row r="139" spans="1:5" ht="12.75">
      <c r="A139" s="3"/>
      <c r="B139" s="3"/>
      <c r="C139" s="33" t="s">
        <v>189</v>
      </c>
      <c r="D139" s="15" t="s">
        <v>372</v>
      </c>
      <c r="E139" s="85">
        <v>564000</v>
      </c>
    </row>
    <row r="140" spans="1:5" ht="12.75">
      <c r="A140" s="3"/>
      <c r="B140" s="3"/>
      <c r="C140" s="33" t="s">
        <v>527</v>
      </c>
      <c r="D140" s="47" t="s">
        <v>528</v>
      </c>
      <c r="E140" s="85">
        <v>36000</v>
      </c>
    </row>
    <row r="141" spans="1:5" ht="12.75">
      <c r="A141" s="3"/>
      <c r="B141" s="3"/>
      <c r="C141" s="34" t="s">
        <v>186</v>
      </c>
      <c r="D141" t="s">
        <v>368</v>
      </c>
      <c r="E141" s="85">
        <v>1400000</v>
      </c>
    </row>
    <row r="142" spans="1:5" ht="12.75">
      <c r="A142" s="3"/>
      <c r="B142" s="3"/>
      <c r="C142" s="34" t="s">
        <v>432</v>
      </c>
      <c r="D142" t="s">
        <v>433</v>
      </c>
      <c r="E142" s="85">
        <v>11200</v>
      </c>
    </row>
    <row r="143" spans="1:5" ht="12.75">
      <c r="A143" s="3"/>
      <c r="B143" s="3"/>
      <c r="D143" t="s">
        <v>434</v>
      </c>
      <c r="E143" s="85"/>
    </row>
    <row r="144" spans="1:5" ht="12.75">
      <c r="A144" s="3"/>
      <c r="B144" s="3"/>
      <c r="C144" s="33" t="s">
        <v>187</v>
      </c>
      <c r="D144" s="15" t="s">
        <v>370</v>
      </c>
      <c r="E144" s="85">
        <v>25000</v>
      </c>
    </row>
    <row r="145" spans="1:5" ht="12.75">
      <c r="A145" s="3"/>
      <c r="B145" s="3"/>
      <c r="C145" s="33"/>
      <c r="D145" s="47" t="s">
        <v>369</v>
      </c>
      <c r="E145" s="85"/>
    </row>
    <row r="146" spans="1:5" s="71" customFormat="1" ht="12.75">
      <c r="A146" s="72"/>
      <c r="B146" s="72">
        <v>75618</v>
      </c>
      <c r="C146" s="121"/>
      <c r="D146" s="134" t="s">
        <v>159</v>
      </c>
      <c r="E146" s="138">
        <f>SUM(E148:E153)</f>
        <v>1669485</v>
      </c>
    </row>
    <row r="147" ht="12.75">
      <c r="D147" s="13" t="s">
        <v>160</v>
      </c>
    </row>
    <row r="148" spans="3:5" ht="12.75">
      <c r="C148" s="34" t="s">
        <v>530</v>
      </c>
      <c r="D148" s="13" t="s">
        <v>531</v>
      </c>
      <c r="E148" s="82">
        <v>240485</v>
      </c>
    </row>
    <row r="149" ht="12.75">
      <c r="D149" s="13" t="s">
        <v>532</v>
      </c>
    </row>
    <row r="150" spans="3:5" ht="12.75">
      <c r="C150" s="34" t="s">
        <v>190</v>
      </c>
      <c r="D150" s="13" t="s">
        <v>105</v>
      </c>
      <c r="E150" s="82">
        <v>470000</v>
      </c>
    </row>
    <row r="151" spans="3:5" ht="12.75">
      <c r="C151" s="34" t="s">
        <v>191</v>
      </c>
      <c r="D151" s="13" t="s">
        <v>162</v>
      </c>
      <c r="E151" s="82">
        <v>724000</v>
      </c>
    </row>
    <row r="152" spans="1:5" ht="12.75">
      <c r="A152" s="50"/>
      <c r="B152" s="50"/>
      <c r="C152" s="42" t="s">
        <v>217</v>
      </c>
      <c r="D152" s="51" t="s">
        <v>263</v>
      </c>
      <c r="E152" s="86">
        <v>235000</v>
      </c>
    </row>
    <row r="153" ht="12.75">
      <c r="D153" s="13" t="s">
        <v>264</v>
      </c>
    </row>
    <row r="154" spans="1:5" s="71" customFormat="1" ht="12.75">
      <c r="A154" s="72"/>
      <c r="B154" s="72">
        <v>75619</v>
      </c>
      <c r="C154" s="121"/>
      <c r="D154" s="134" t="s">
        <v>529</v>
      </c>
      <c r="E154" s="138">
        <f>E155</f>
        <v>0</v>
      </c>
    </row>
    <row r="155" spans="3:5" ht="12.75">
      <c r="C155" s="34" t="s">
        <v>530</v>
      </c>
      <c r="D155" s="13" t="s">
        <v>531</v>
      </c>
      <c r="E155" s="82">
        <v>0</v>
      </c>
    </row>
    <row r="156" ht="12.75">
      <c r="D156" s="13" t="s">
        <v>532</v>
      </c>
    </row>
    <row r="157" spans="1:5" s="71" customFormat="1" ht="12.75">
      <c r="A157" s="112"/>
      <c r="B157" s="112">
        <v>75621</v>
      </c>
      <c r="C157" s="111"/>
      <c r="D157" s="135" t="s">
        <v>496</v>
      </c>
      <c r="E157" s="81">
        <f>SUM(E158:E159)</f>
        <v>29861422.7</v>
      </c>
    </row>
    <row r="158" spans="1:5" ht="12.75">
      <c r="A158" s="3"/>
      <c r="B158" s="3"/>
      <c r="C158" s="33" t="s">
        <v>192</v>
      </c>
      <c r="D158" s="16" t="s">
        <v>102</v>
      </c>
      <c r="E158" s="83">
        <v>28131883.7</v>
      </c>
    </row>
    <row r="159" spans="1:5" ht="12.75">
      <c r="A159" s="21"/>
      <c r="B159" s="21"/>
      <c r="C159" s="38" t="s">
        <v>193</v>
      </c>
      <c r="D159" s="44" t="s">
        <v>373</v>
      </c>
      <c r="E159" s="84">
        <v>1729539</v>
      </c>
    </row>
    <row r="160" spans="1:5" ht="12.75">
      <c r="A160" s="57">
        <v>758</v>
      </c>
      <c r="B160" s="57"/>
      <c r="C160" s="69"/>
      <c r="D160" s="132" t="s">
        <v>106</v>
      </c>
      <c r="E160" s="130">
        <f>E161+E164+E178+E174</f>
        <v>22702080</v>
      </c>
    </row>
    <row r="161" spans="1:5" s="71" customFormat="1" ht="12.75">
      <c r="A161" s="72"/>
      <c r="B161" s="72">
        <v>75801</v>
      </c>
      <c r="C161" s="121"/>
      <c r="D161" s="134" t="s">
        <v>107</v>
      </c>
      <c r="E161" s="138">
        <f>E163</f>
        <v>20424539</v>
      </c>
    </row>
    <row r="162" ht="12.75">
      <c r="D162" s="13" t="s">
        <v>108</v>
      </c>
    </row>
    <row r="163" spans="3:5" ht="12.75">
      <c r="C163" s="34" t="s">
        <v>194</v>
      </c>
      <c r="D163" s="13" t="s">
        <v>109</v>
      </c>
      <c r="E163" s="82">
        <v>20424539</v>
      </c>
    </row>
    <row r="164" spans="1:5" s="71" customFormat="1" ht="12.75">
      <c r="A164" s="112"/>
      <c r="B164" s="112">
        <v>75814</v>
      </c>
      <c r="C164" s="111"/>
      <c r="D164" s="135" t="s">
        <v>110</v>
      </c>
      <c r="E164" s="81">
        <f>SUM(E165:E173)</f>
        <v>2004487</v>
      </c>
    </row>
    <row r="165" spans="1:5" ht="12.75">
      <c r="A165" s="3"/>
      <c r="B165" s="3"/>
      <c r="C165" s="33" t="s">
        <v>180</v>
      </c>
      <c r="D165" s="16" t="s">
        <v>374</v>
      </c>
      <c r="E165" s="83">
        <v>212000</v>
      </c>
    </row>
    <row r="166" spans="1:5" ht="12.75">
      <c r="A166" s="3"/>
      <c r="B166" s="3"/>
      <c r="C166" s="33" t="s">
        <v>596</v>
      </c>
      <c r="D166" s="16" t="s">
        <v>597</v>
      </c>
      <c r="E166" s="83">
        <v>69828</v>
      </c>
    </row>
    <row r="167" spans="1:5" ht="12.75">
      <c r="A167" s="3"/>
      <c r="B167" s="3"/>
      <c r="C167" s="33" t="s">
        <v>615</v>
      </c>
      <c r="D167" s="15" t="s">
        <v>616</v>
      </c>
      <c r="E167" s="83">
        <v>1471661</v>
      </c>
    </row>
    <row r="168" spans="1:5" ht="12.75">
      <c r="A168" s="3"/>
      <c r="B168" s="3"/>
      <c r="C168" s="33"/>
      <c r="D168" s="47" t="s">
        <v>617</v>
      </c>
      <c r="E168" s="83"/>
    </row>
    <row r="169" spans="1:5" ht="12.75">
      <c r="A169" s="3"/>
      <c r="B169" s="3"/>
      <c r="C169" s="33" t="s">
        <v>571</v>
      </c>
      <c r="D169" s="16" t="s">
        <v>572</v>
      </c>
      <c r="E169" s="83">
        <v>0</v>
      </c>
    </row>
    <row r="170" spans="1:5" ht="12.75">
      <c r="A170" s="3"/>
      <c r="B170" s="3"/>
      <c r="C170" s="33"/>
      <c r="D170" s="16" t="s">
        <v>573</v>
      </c>
      <c r="E170" s="83"/>
    </row>
    <row r="171" spans="1:5" ht="12.75">
      <c r="A171" s="3"/>
      <c r="B171" s="3"/>
      <c r="C171" s="33"/>
      <c r="D171" s="16" t="s">
        <v>574</v>
      </c>
      <c r="E171" s="83"/>
    </row>
    <row r="172" spans="1:5" ht="12.75">
      <c r="A172" s="3"/>
      <c r="B172" s="3"/>
      <c r="C172" s="33" t="s">
        <v>598</v>
      </c>
      <c r="D172" s="16" t="s">
        <v>599</v>
      </c>
      <c r="E172" s="83">
        <v>250998</v>
      </c>
    </row>
    <row r="173" spans="1:5" ht="12.75">
      <c r="A173" s="3"/>
      <c r="B173" s="3"/>
      <c r="C173" s="33"/>
      <c r="D173" s="16" t="s">
        <v>600</v>
      </c>
      <c r="E173" s="83"/>
    </row>
    <row r="174" spans="1:5" ht="12.75">
      <c r="A174" s="3"/>
      <c r="B174" s="3">
        <v>75816</v>
      </c>
      <c r="C174" s="33"/>
      <c r="D174" s="16" t="s">
        <v>645</v>
      </c>
      <c r="E174" s="83">
        <f>SUM(E175:E176)</f>
        <v>26624</v>
      </c>
    </row>
    <row r="175" spans="1:5" ht="12.75">
      <c r="A175" s="3"/>
      <c r="B175" s="3"/>
      <c r="C175" s="33" t="s">
        <v>180</v>
      </c>
      <c r="D175" s="16" t="s">
        <v>374</v>
      </c>
      <c r="E175" s="83">
        <v>10840</v>
      </c>
    </row>
    <row r="176" spans="1:5" ht="12.75">
      <c r="A176" s="3"/>
      <c r="B176" s="3"/>
      <c r="C176" s="33" t="s">
        <v>646</v>
      </c>
      <c r="D176" s="16" t="s">
        <v>647</v>
      </c>
      <c r="E176" s="83">
        <v>15784</v>
      </c>
    </row>
    <row r="177" spans="1:5" ht="12.75">
      <c r="A177" s="3"/>
      <c r="B177" s="3"/>
      <c r="C177" s="33"/>
      <c r="D177" s="16" t="s">
        <v>648</v>
      </c>
      <c r="E177" s="83"/>
    </row>
    <row r="178" spans="1:5" s="71" customFormat="1" ht="12.75">
      <c r="A178" s="112"/>
      <c r="B178" s="112">
        <v>75831</v>
      </c>
      <c r="C178" s="111"/>
      <c r="D178" s="135" t="s">
        <v>289</v>
      </c>
      <c r="E178" s="81">
        <f>E179</f>
        <v>246430</v>
      </c>
    </row>
    <row r="179" spans="1:5" ht="12.75">
      <c r="A179" s="21"/>
      <c r="B179" s="21"/>
      <c r="C179" s="38" t="s">
        <v>194</v>
      </c>
      <c r="D179" s="44" t="s">
        <v>109</v>
      </c>
      <c r="E179" s="84">
        <v>246430</v>
      </c>
    </row>
    <row r="180" spans="1:5" ht="12.75">
      <c r="A180" s="54">
        <v>801</v>
      </c>
      <c r="B180" s="54"/>
      <c r="C180" s="53"/>
      <c r="D180" s="65" t="s">
        <v>320</v>
      </c>
      <c r="E180" s="131">
        <f>E184+E181+E191</f>
        <v>3538725.82</v>
      </c>
    </row>
    <row r="181" spans="1:5" s="71" customFormat="1" ht="12.75">
      <c r="A181" s="112"/>
      <c r="B181" s="112">
        <v>80101</v>
      </c>
      <c r="C181" s="111"/>
      <c r="D181" s="135" t="s">
        <v>591</v>
      </c>
      <c r="E181" s="81">
        <f>E182</f>
        <v>12000</v>
      </c>
    </row>
    <row r="182" spans="1:5" ht="12.75">
      <c r="A182" s="54"/>
      <c r="B182" s="54"/>
      <c r="C182" s="33" t="s">
        <v>204</v>
      </c>
      <c r="D182" s="16" t="s">
        <v>435</v>
      </c>
      <c r="E182" s="81">
        <v>12000</v>
      </c>
    </row>
    <row r="183" spans="1:5" ht="12.75">
      <c r="A183" s="54"/>
      <c r="B183" s="54"/>
      <c r="C183" s="33"/>
      <c r="D183" s="16" t="s">
        <v>205</v>
      </c>
      <c r="E183" s="81"/>
    </row>
    <row r="184" spans="1:5" s="71" customFormat="1" ht="12.75">
      <c r="A184" s="112"/>
      <c r="B184" s="112">
        <v>80104</v>
      </c>
      <c r="C184" s="111"/>
      <c r="D184" s="135" t="s">
        <v>324</v>
      </c>
      <c r="E184" s="81">
        <f>SUM(E185:E190)</f>
        <v>3335208</v>
      </c>
    </row>
    <row r="185" spans="1:5" ht="12.75">
      <c r="A185" s="3"/>
      <c r="B185" s="3"/>
      <c r="C185" s="34" t="s">
        <v>176</v>
      </c>
      <c r="D185" s="13" t="s">
        <v>95</v>
      </c>
      <c r="E185" s="83">
        <v>540000</v>
      </c>
    </row>
    <row r="186" spans="1:5" ht="12.75">
      <c r="A186" s="3"/>
      <c r="B186" s="3"/>
      <c r="C186" s="33" t="s">
        <v>204</v>
      </c>
      <c r="D186" s="16" t="s">
        <v>435</v>
      </c>
      <c r="E186" s="83">
        <v>1325208</v>
      </c>
    </row>
    <row r="187" spans="1:5" ht="12.75">
      <c r="A187" s="3"/>
      <c r="B187" s="3"/>
      <c r="C187" s="33"/>
      <c r="D187" s="16" t="s">
        <v>205</v>
      </c>
      <c r="E187" s="83"/>
    </row>
    <row r="188" spans="1:5" ht="12.75">
      <c r="A188" s="3"/>
      <c r="B188" s="3"/>
      <c r="C188" s="33" t="s">
        <v>339</v>
      </c>
      <c r="D188" s="16" t="s">
        <v>340</v>
      </c>
      <c r="E188" s="83">
        <v>1470000</v>
      </c>
    </row>
    <row r="189" spans="1:5" ht="12.75">
      <c r="A189" s="3"/>
      <c r="B189" s="3"/>
      <c r="C189" s="33"/>
      <c r="D189" s="16" t="s">
        <v>341</v>
      </c>
      <c r="E189" s="83"/>
    </row>
    <row r="190" spans="1:5" ht="12.75">
      <c r="A190" s="3"/>
      <c r="B190" s="3"/>
      <c r="C190" s="33"/>
      <c r="D190" s="16" t="s">
        <v>342</v>
      </c>
      <c r="E190" s="83"/>
    </row>
    <row r="191" spans="1:5" ht="12.75">
      <c r="A191" s="3"/>
      <c r="B191" s="3">
        <v>80153</v>
      </c>
      <c r="C191" s="33"/>
      <c r="D191" s="16" t="s">
        <v>609</v>
      </c>
      <c r="E191" s="83">
        <f>E194</f>
        <v>191517.82</v>
      </c>
    </row>
    <row r="192" spans="1:5" ht="12.75">
      <c r="A192" s="3"/>
      <c r="B192" s="3"/>
      <c r="C192" s="33"/>
      <c r="D192" s="16" t="s">
        <v>611</v>
      </c>
      <c r="E192" s="83"/>
    </row>
    <row r="193" spans="1:5" ht="12.75">
      <c r="A193" s="3"/>
      <c r="B193" s="3"/>
      <c r="C193" s="33"/>
      <c r="D193" s="16" t="s">
        <v>610</v>
      </c>
      <c r="E193" s="83"/>
    </row>
    <row r="194" spans="1:5" ht="12.75">
      <c r="A194" s="3"/>
      <c r="B194" s="3"/>
      <c r="C194" s="33" t="s">
        <v>195</v>
      </c>
      <c r="D194" s="16" t="s">
        <v>112</v>
      </c>
      <c r="E194" s="83">
        <v>191517.82</v>
      </c>
    </row>
    <row r="195" spans="1:5" ht="12.75">
      <c r="A195" s="3"/>
      <c r="B195" s="3"/>
      <c r="C195" s="33"/>
      <c r="D195" s="15" t="s">
        <v>113</v>
      </c>
      <c r="E195" s="83"/>
    </row>
    <row r="196" spans="1:5" ht="12.75">
      <c r="A196" s="21"/>
      <c r="B196" s="21"/>
      <c r="C196" s="38"/>
      <c r="D196" s="22" t="s">
        <v>114</v>
      </c>
      <c r="E196" s="84"/>
    </row>
    <row r="197" spans="1:5" s="56" customFormat="1" ht="12.75">
      <c r="A197" s="54">
        <v>851</v>
      </c>
      <c r="B197" s="54"/>
      <c r="C197" s="53"/>
      <c r="D197" s="65" t="s">
        <v>557</v>
      </c>
      <c r="E197" s="131">
        <f>E198</f>
        <v>8000</v>
      </c>
    </row>
    <row r="198" spans="1:5" ht="12.75">
      <c r="A198" s="3"/>
      <c r="B198" s="3">
        <v>85195</v>
      </c>
      <c r="C198" s="33"/>
      <c r="D198" s="16" t="s">
        <v>558</v>
      </c>
      <c r="E198" s="83">
        <f>SUM(E199:E203)</f>
        <v>8000</v>
      </c>
    </row>
    <row r="199" spans="1:5" ht="12.75">
      <c r="A199" s="3"/>
      <c r="B199" s="3"/>
      <c r="C199" s="33" t="s">
        <v>195</v>
      </c>
      <c r="D199" s="16" t="s">
        <v>112</v>
      </c>
      <c r="E199" s="83">
        <v>6000</v>
      </c>
    </row>
    <row r="200" spans="1:5" ht="12.75">
      <c r="A200" s="3"/>
      <c r="B200" s="3"/>
      <c r="C200" s="33"/>
      <c r="D200" s="15" t="s">
        <v>113</v>
      </c>
      <c r="E200" s="83"/>
    </row>
    <row r="201" spans="1:5" ht="12.75">
      <c r="A201" s="3"/>
      <c r="B201" s="3"/>
      <c r="C201" s="33"/>
      <c r="D201" s="15" t="s">
        <v>114</v>
      </c>
      <c r="E201" s="83"/>
    </row>
    <row r="202" spans="1:5" ht="12.75">
      <c r="A202" s="3"/>
      <c r="B202" s="3"/>
      <c r="C202" s="33" t="s">
        <v>559</v>
      </c>
      <c r="D202" s="16" t="s">
        <v>501</v>
      </c>
      <c r="E202" s="83">
        <v>2000</v>
      </c>
    </row>
    <row r="203" spans="1:5" ht="12.75">
      <c r="A203" s="3"/>
      <c r="B203" s="3"/>
      <c r="C203" s="33"/>
      <c r="D203" s="16" t="s">
        <v>560</v>
      </c>
      <c r="E203" s="83"/>
    </row>
    <row r="204" spans="1:5" ht="12.75">
      <c r="A204" s="21"/>
      <c r="B204" s="21"/>
      <c r="C204" s="38"/>
      <c r="D204" s="44" t="s">
        <v>561</v>
      </c>
      <c r="E204" s="84"/>
    </row>
    <row r="205" spans="1:5" ht="12.75">
      <c r="A205" s="57">
        <v>852</v>
      </c>
      <c r="B205" s="57"/>
      <c r="C205" s="69"/>
      <c r="D205" s="132" t="s">
        <v>197</v>
      </c>
      <c r="E205" s="131">
        <f>E222+E235+E206+E217+E232+E241+E228+E257+E250+E253+E213</f>
        <v>4519949.65</v>
      </c>
    </row>
    <row r="206" spans="1:5" s="71" customFormat="1" ht="12.75">
      <c r="A206" s="72"/>
      <c r="B206" s="72">
        <v>85203</v>
      </c>
      <c r="C206" s="121"/>
      <c r="D206" s="134" t="s">
        <v>163</v>
      </c>
      <c r="E206" s="81">
        <f>SUM(E207:E212)</f>
        <v>479828</v>
      </c>
    </row>
    <row r="207" spans="3:5" ht="12.75">
      <c r="C207" s="34" t="s">
        <v>195</v>
      </c>
      <c r="D207" s="13" t="s">
        <v>112</v>
      </c>
      <c r="E207" s="83">
        <v>479768</v>
      </c>
    </row>
    <row r="208" spans="4:5" ht="12.75">
      <c r="D208" s="13" t="s">
        <v>113</v>
      </c>
      <c r="E208" s="83"/>
    </row>
    <row r="209" spans="4:5" ht="12.75">
      <c r="D209" s="13" t="s">
        <v>114</v>
      </c>
      <c r="E209" s="83"/>
    </row>
    <row r="210" spans="3:5" ht="12.75">
      <c r="C210" s="33" t="s">
        <v>208</v>
      </c>
      <c r="D210" s="16" t="s">
        <v>209</v>
      </c>
      <c r="E210" s="83">
        <v>60</v>
      </c>
    </row>
    <row r="211" spans="1:5" ht="12.75">
      <c r="A211" s="3"/>
      <c r="B211" s="3"/>
      <c r="C211" s="33"/>
      <c r="D211" s="16" t="s">
        <v>294</v>
      </c>
      <c r="E211" s="83"/>
    </row>
    <row r="212" spans="1:5" ht="12.75">
      <c r="A212" s="3"/>
      <c r="B212" s="3"/>
      <c r="C212" s="33"/>
      <c r="D212" s="16" t="s">
        <v>210</v>
      </c>
      <c r="E212" s="83"/>
    </row>
    <row r="213" spans="1:5" ht="12.75">
      <c r="A213" s="3"/>
      <c r="B213" s="111" t="s">
        <v>398</v>
      </c>
      <c r="C213" s="112"/>
      <c r="D213" s="137" t="s">
        <v>399</v>
      </c>
      <c r="E213" s="83">
        <f>E214</f>
        <v>30820</v>
      </c>
    </row>
    <row r="214" spans="1:5" ht="12.75">
      <c r="A214" s="3"/>
      <c r="B214" s="3"/>
      <c r="C214" s="33" t="s">
        <v>564</v>
      </c>
      <c r="D214" s="16" t="s">
        <v>565</v>
      </c>
      <c r="E214" s="83">
        <v>30820</v>
      </c>
    </row>
    <row r="215" spans="1:5" ht="12.75">
      <c r="A215" s="3"/>
      <c r="B215" s="3"/>
      <c r="C215" s="33"/>
      <c r="D215" s="16" t="s">
        <v>566</v>
      </c>
      <c r="E215" s="83"/>
    </row>
    <row r="216" spans="1:5" ht="12.75">
      <c r="A216" s="3"/>
      <c r="B216" s="3"/>
      <c r="C216" s="33"/>
      <c r="D216" s="16" t="s">
        <v>567</v>
      </c>
      <c r="E216" s="83"/>
    </row>
    <row r="217" spans="2:5" s="71" customFormat="1" ht="12" customHeight="1">
      <c r="B217" s="72">
        <v>85213</v>
      </c>
      <c r="C217" s="121"/>
      <c r="D217" s="134" t="s">
        <v>136</v>
      </c>
      <c r="E217" s="81">
        <f>SUM(E220:E221)</f>
        <v>64000</v>
      </c>
    </row>
    <row r="218" spans="1:5" ht="12.75">
      <c r="A218"/>
      <c r="D218" s="13" t="s">
        <v>468</v>
      </c>
      <c r="E218" s="83"/>
    </row>
    <row r="219" spans="1:5" ht="12.75">
      <c r="A219"/>
      <c r="D219" s="13" t="s">
        <v>469</v>
      </c>
      <c r="E219" s="83"/>
    </row>
    <row r="220" spans="3:5" ht="12.75">
      <c r="C220" s="33" t="s">
        <v>204</v>
      </c>
      <c r="D220" s="16" t="s">
        <v>435</v>
      </c>
      <c r="E220" s="83">
        <v>64000</v>
      </c>
    </row>
    <row r="221" spans="3:5" ht="12.75">
      <c r="C221" s="33"/>
      <c r="D221" s="16" t="s">
        <v>205</v>
      </c>
      <c r="E221" s="83"/>
    </row>
    <row r="222" spans="1:5" s="71" customFormat="1" ht="12.75">
      <c r="A222" s="112"/>
      <c r="B222" s="72">
        <v>85214</v>
      </c>
      <c r="C222" s="121"/>
      <c r="D222" s="134" t="s">
        <v>470</v>
      </c>
      <c r="E222" s="81">
        <f>SUM(E224:E227)</f>
        <v>448180.52</v>
      </c>
    </row>
    <row r="223" spans="1:5" ht="12.75">
      <c r="A223" s="3"/>
      <c r="D223" s="13" t="s">
        <v>235</v>
      </c>
      <c r="E223" s="83"/>
    </row>
    <row r="224" spans="1:5" ht="12.75">
      <c r="A224" s="3"/>
      <c r="B224" s="3"/>
      <c r="C224" s="33" t="s">
        <v>204</v>
      </c>
      <c r="D224" s="16" t="s">
        <v>435</v>
      </c>
      <c r="E224" s="83">
        <v>445000</v>
      </c>
    </row>
    <row r="225" spans="1:5" ht="12" customHeight="1">
      <c r="A225" s="3"/>
      <c r="B225" s="3"/>
      <c r="C225" s="33"/>
      <c r="D225" s="16" t="s">
        <v>205</v>
      </c>
      <c r="E225" s="83"/>
    </row>
    <row r="226" spans="1:5" ht="12" customHeight="1">
      <c r="A226" s="3"/>
      <c r="B226" s="3"/>
      <c r="C226" s="33" t="s">
        <v>615</v>
      </c>
      <c r="D226" s="15" t="s">
        <v>616</v>
      </c>
      <c r="E226" s="83">
        <v>3180.52</v>
      </c>
    </row>
    <row r="227" spans="1:5" ht="12" customHeight="1">
      <c r="A227" s="3"/>
      <c r="B227" s="3"/>
      <c r="C227" s="33"/>
      <c r="D227" s="47" t="s">
        <v>617</v>
      </c>
      <c r="E227" s="83"/>
    </row>
    <row r="228" spans="1:5" s="71" customFormat="1" ht="12.75">
      <c r="A228" s="112"/>
      <c r="B228" s="112">
        <v>85215</v>
      </c>
      <c r="C228" s="111"/>
      <c r="D228" s="135" t="s">
        <v>542</v>
      </c>
      <c r="E228" s="81">
        <f>E229</f>
        <v>1127.62</v>
      </c>
    </row>
    <row r="229" spans="1:5" ht="12.75">
      <c r="A229" s="3"/>
      <c r="B229" s="3"/>
      <c r="C229" s="34" t="s">
        <v>195</v>
      </c>
      <c r="D229" s="13" t="s">
        <v>112</v>
      </c>
      <c r="E229" s="83">
        <v>1127.62</v>
      </c>
    </row>
    <row r="230" spans="1:5" ht="12.75">
      <c r="A230" s="3"/>
      <c r="B230" s="3"/>
      <c r="D230" s="13" t="s">
        <v>113</v>
      </c>
      <c r="E230" s="83"/>
    </row>
    <row r="231" spans="1:5" ht="12.75">
      <c r="A231" s="3"/>
      <c r="B231" s="3"/>
      <c r="D231" s="13" t="s">
        <v>114</v>
      </c>
      <c r="E231" s="83"/>
    </row>
    <row r="232" spans="1:5" s="71" customFormat="1" ht="12.75">
      <c r="A232" s="112"/>
      <c r="B232" s="112">
        <v>85216</v>
      </c>
      <c r="C232" s="111"/>
      <c r="D232" s="135" t="s">
        <v>288</v>
      </c>
      <c r="E232" s="81">
        <f>SUM(E233:E234)</f>
        <v>740000</v>
      </c>
    </row>
    <row r="233" spans="1:5" ht="12.75">
      <c r="A233" s="3"/>
      <c r="B233" s="3"/>
      <c r="C233" s="33" t="s">
        <v>204</v>
      </c>
      <c r="D233" s="16" t="s">
        <v>435</v>
      </c>
      <c r="E233" s="83">
        <v>740000</v>
      </c>
    </row>
    <row r="234" spans="1:5" ht="12.75">
      <c r="A234" s="3"/>
      <c r="B234" s="3"/>
      <c r="C234" s="33"/>
      <c r="D234" s="16" t="s">
        <v>205</v>
      </c>
      <c r="E234" s="83"/>
    </row>
    <row r="235" spans="1:5" s="71" customFormat="1" ht="12.75">
      <c r="A235" s="112"/>
      <c r="B235" s="112">
        <v>85219</v>
      </c>
      <c r="C235" s="111"/>
      <c r="D235" s="135" t="s">
        <v>57</v>
      </c>
      <c r="E235" s="81">
        <f>SUM(E236:E239)</f>
        <v>263018</v>
      </c>
    </row>
    <row r="236" spans="1:5" ht="12.75">
      <c r="A236" s="3"/>
      <c r="B236" s="3"/>
      <c r="C236" s="34" t="s">
        <v>195</v>
      </c>
      <c r="D236" s="13" t="s">
        <v>112</v>
      </c>
      <c r="E236" s="83">
        <v>15225</v>
      </c>
    </row>
    <row r="237" spans="1:5" ht="12.75">
      <c r="A237" s="3"/>
      <c r="B237" s="3"/>
      <c r="D237" s="13" t="s">
        <v>113</v>
      </c>
      <c r="E237" s="83"/>
    </row>
    <row r="238" spans="1:5" ht="12.75">
      <c r="A238" s="3"/>
      <c r="B238" s="3"/>
      <c r="D238" s="13" t="s">
        <v>114</v>
      </c>
      <c r="E238" s="83"/>
    </row>
    <row r="239" spans="1:5" ht="12.75">
      <c r="A239" s="3"/>
      <c r="B239" s="3"/>
      <c r="C239" s="33" t="s">
        <v>204</v>
      </c>
      <c r="D239" s="16" t="s">
        <v>435</v>
      </c>
      <c r="E239" s="83">
        <v>247793</v>
      </c>
    </row>
    <row r="240" spans="1:5" ht="12.75">
      <c r="A240" s="3"/>
      <c r="B240" s="3"/>
      <c r="C240" s="33"/>
      <c r="D240" s="16" t="s">
        <v>205</v>
      </c>
      <c r="E240" s="83"/>
    </row>
    <row r="241" spans="1:5" s="71" customFormat="1" ht="12.75">
      <c r="A241" s="112"/>
      <c r="B241" s="112">
        <v>85228</v>
      </c>
      <c r="C241" s="111"/>
      <c r="D241" s="135" t="s">
        <v>323</v>
      </c>
      <c r="E241" s="81">
        <f>SUM(E242:E248)</f>
        <v>325811.78</v>
      </c>
    </row>
    <row r="242" spans="1:5" s="71" customFormat="1" ht="12.75">
      <c r="A242" s="112"/>
      <c r="B242" s="112"/>
      <c r="C242" s="33" t="s">
        <v>428</v>
      </c>
      <c r="D242" s="16" t="s">
        <v>433</v>
      </c>
      <c r="E242" s="81">
        <v>4050</v>
      </c>
    </row>
    <row r="243" spans="1:5" s="71" customFormat="1" ht="12.75">
      <c r="A243" s="112"/>
      <c r="B243" s="112"/>
      <c r="C243" s="33"/>
      <c r="D243" s="16" t="s">
        <v>434</v>
      </c>
      <c r="E243" s="81"/>
    </row>
    <row r="244" spans="1:5" ht="12.75">
      <c r="A244" s="3"/>
      <c r="B244" s="3"/>
      <c r="C244" s="34" t="s">
        <v>195</v>
      </c>
      <c r="D244" s="13" t="s">
        <v>112</v>
      </c>
      <c r="E244" s="83">
        <v>321261.78</v>
      </c>
    </row>
    <row r="245" spans="1:5" ht="12.75">
      <c r="A245" s="3"/>
      <c r="B245" s="3"/>
      <c r="C245" s="33"/>
      <c r="D245" s="16" t="s">
        <v>113</v>
      </c>
      <c r="E245" s="83"/>
    </row>
    <row r="246" spans="1:5" ht="12.75">
      <c r="A246" s="3"/>
      <c r="B246" s="3"/>
      <c r="C246" s="33"/>
      <c r="D246" s="16" t="s">
        <v>114</v>
      </c>
      <c r="E246" s="83"/>
    </row>
    <row r="247" spans="1:5" ht="12.75">
      <c r="A247" s="3"/>
      <c r="B247" s="3"/>
      <c r="C247" s="33" t="s">
        <v>208</v>
      </c>
      <c r="D247" s="16" t="s">
        <v>209</v>
      </c>
      <c r="E247" s="83">
        <v>500</v>
      </c>
    </row>
    <row r="248" spans="1:5" ht="12.75">
      <c r="A248" s="3"/>
      <c r="B248" s="3"/>
      <c r="C248" s="33"/>
      <c r="D248" s="16" t="s">
        <v>294</v>
      </c>
      <c r="E248" s="83"/>
    </row>
    <row r="249" spans="1:5" ht="12.75">
      <c r="A249" s="3"/>
      <c r="B249" s="3"/>
      <c r="C249" s="33"/>
      <c r="D249" s="16" t="s">
        <v>210</v>
      </c>
      <c r="E249" s="83"/>
    </row>
    <row r="250" spans="1:5" ht="12.75">
      <c r="A250" s="3"/>
      <c r="B250" s="3">
        <v>85230</v>
      </c>
      <c r="C250" s="33"/>
      <c r="D250" s="16" t="s">
        <v>426</v>
      </c>
      <c r="E250" s="83">
        <f>E251</f>
        <v>200000</v>
      </c>
    </row>
    <row r="251" spans="1:5" ht="12.75">
      <c r="A251" s="3"/>
      <c r="B251" s="3"/>
      <c r="C251" s="33" t="s">
        <v>204</v>
      </c>
      <c r="D251" s="16" t="s">
        <v>435</v>
      </c>
      <c r="E251" s="83">
        <v>200000</v>
      </c>
    </row>
    <row r="252" spans="1:5" ht="12.75">
      <c r="A252" s="3"/>
      <c r="B252" s="3"/>
      <c r="C252" s="33"/>
      <c r="D252" s="16" t="s">
        <v>205</v>
      </c>
      <c r="E252" s="83"/>
    </row>
    <row r="253" spans="1:5" ht="12.75">
      <c r="A253" s="3"/>
      <c r="B253" s="3">
        <v>85278</v>
      </c>
      <c r="C253" s="33"/>
      <c r="D253" s="16" t="s">
        <v>586</v>
      </c>
      <c r="E253" s="83">
        <f>E254</f>
        <v>71525</v>
      </c>
    </row>
    <row r="254" spans="1:5" ht="12.75">
      <c r="A254" s="3"/>
      <c r="B254" s="3"/>
      <c r="C254" s="34" t="s">
        <v>195</v>
      </c>
      <c r="D254" s="13" t="s">
        <v>112</v>
      </c>
      <c r="E254" s="83">
        <v>71525</v>
      </c>
    </row>
    <row r="255" spans="1:5" ht="12.75">
      <c r="A255" s="3"/>
      <c r="B255" s="3"/>
      <c r="C255" s="33"/>
      <c r="D255" s="16" t="s">
        <v>113</v>
      </c>
      <c r="E255" s="83"/>
    </row>
    <row r="256" spans="1:5" ht="12.75">
      <c r="A256" s="3"/>
      <c r="B256" s="3"/>
      <c r="C256" s="33"/>
      <c r="D256" s="16" t="s">
        <v>114</v>
      </c>
      <c r="E256" s="83"/>
    </row>
    <row r="257" spans="1:5" s="71" customFormat="1" ht="12.75">
      <c r="A257" s="112"/>
      <c r="B257" s="112">
        <v>85295</v>
      </c>
      <c r="C257" s="111"/>
      <c r="D257" s="135" t="s">
        <v>558</v>
      </c>
      <c r="E257" s="81">
        <f>SUM(E258:E265)</f>
        <v>1895638.73</v>
      </c>
    </row>
    <row r="258" spans="1:5" s="71" customFormat="1" ht="12.75">
      <c r="A258" s="112"/>
      <c r="B258" s="112"/>
      <c r="C258" s="34" t="s">
        <v>195</v>
      </c>
      <c r="D258" s="13" t="s">
        <v>112</v>
      </c>
      <c r="E258" s="81">
        <v>1865638.73</v>
      </c>
    </row>
    <row r="259" spans="1:5" s="71" customFormat="1" ht="12.75">
      <c r="A259" s="112"/>
      <c r="B259" s="112"/>
      <c r="C259" s="34"/>
      <c r="D259" s="13" t="s">
        <v>113</v>
      </c>
      <c r="E259" s="81"/>
    </row>
    <row r="260" spans="1:5" s="71" customFormat="1" ht="12.75">
      <c r="A260" s="112"/>
      <c r="B260" s="112"/>
      <c r="C260" s="34"/>
      <c r="D260" s="13" t="s">
        <v>114</v>
      </c>
      <c r="E260" s="81"/>
    </row>
    <row r="261" spans="1:5" ht="12.75">
      <c r="A261" s="3"/>
      <c r="B261" s="3"/>
      <c r="C261" s="33" t="s">
        <v>559</v>
      </c>
      <c r="D261" s="16" t="s">
        <v>501</v>
      </c>
      <c r="E261" s="83">
        <v>30000</v>
      </c>
    </row>
    <row r="262" spans="1:5" ht="12.75">
      <c r="A262" s="3"/>
      <c r="B262" s="3"/>
      <c r="C262" s="33"/>
      <c r="D262" s="16" t="s">
        <v>560</v>
      </c>
      <c r="E262" s="83"/>
    </row>
    <row r="263" spans="1:5" ht="12.75">
      <c r="A263" s="3"/>
      <c r="B263" s="3"/>
      <c r="C263" s="33"/>
      <c r="D263" s="16" t="s">
        <v>561</v>
      </c>
      <c r="E263" s="83"/>
    </row>
    <row r="264" spans="1:5" ht="12.75">
      <c r="A264" s="3"/>
      <c r="B264" s="3"/>
      <c r="C264" s="33" t="s">
        <v>571</v>
      </c>
      <c r="D264" s="16" t="s">
        <v>572</v>
      </c>
      <c r="E264" s="83">
        <v>0</v>
      </c>
    </row>
    <row r="265" spans="1:5" ht="12.75">
      <c r="A265" s="3"/>
      <c r="B265" s="3"/>
      <c r="C265" s="33"/>
      <c r="D265" s="16" t="s">
        <v>573</v>
      </c>
      <c r="E265" s="83"/>
    </row>
    <row r="266" spans="1:5" ht="12.75">
      <c r="A266" s="21"/>
      <c r="B266" s="21"/>
      <c r="C266" s="38"/>
      <c r="D266" s="44" t="s">
        <v>574</v>
      </c>
      <c r="E266" s="84"/>
    </row>
    <row r="267" spans="1:5" s="56" customFormat="1" ht="12.75">
      <c r="A267" s="54">
        <v>853</v>
      </c>
      <c r="B267" s="54"/>
      <c r="C267" s="53"/>
      <c r="D267" s="65" t="s">
        <v>592</v>
      </c>
      <c r="E267" s="131">
        <f>E268</f>
        <v>9582828</v>
      </c>
    </row>
    <row r="268" spans="1:5" ht="12.75">
      <c r="A268" s="3"/>
      <c r="B268" s="3">
        <v>85395</v>
      </c>
      <c r="C268" s="33"/>
      <c r="D268" s="16" t="s">
        <v>558</v>
      </c>
      <c r="E268" s="83">
        <f>SUM(E269:E276)</f>
        <v>9582828</v>
      </c>
    </row>
    <row r="269" spans="1:5" ht="12.75">
      <c r="A269" s="3"/>
      <c r="B269" s="3"/>
      <c r="C269" s="33" t="s">
        <v>180</v>
      </c>
      <c r="D269" s="16" t="s">
        <v>374</v>
      </c>
      <c r="E269" s="83">
        <v>4500</v>
      </c>
    </row>
    <row r="270" spans="1:5" ht="12.75">
      <c r="A270" s="3"/>
      <c r="B270" s="3"/>
      <c r="C270" s="33" t="s">
        <v>181</v>
      </c>
      <c r="D270" s="16" t="s">
        <v>135</v>
      </c>
      <c r="E270" s="83">
        <v>330000</v>
      </c>
    </row>
    <row r="271" spans="1:5" ht="12.75">
      <c r="A271" s="3"/>
      <c r="B271" s="3"/>
      <c r="C271" s="33" t="s">
        <v>615</v>
      </c>
      <c r="D271" s="15" t="s">
        <v>616</v>
      </c>
      <c r="E271" s="83">
        <v>2086908</v>
      </c>
    </row>
    <row r="272" spans="1:5" ht="12.75">
      <c r="A272" s="3"/>
      <c r="B272" s="3"/>
      <c r="C272" s="33"/>
      <c r="D272" s="47" t="s">
        <v>617</v>
      </c>
      <c r="E272" s="83"/>
    </row>
    <row r="273" spans="1:5" ht="12.75">
      <c r="A273" s="3"/>
      <c r="B273" s="3"/>
      <c r="C273" s="33" t="s">
        <v>559</v>
      </c>
      <c r="D273" s="16" t="s">
        <v>501</v>
      </c>
      <c r="E273" s="83">
        <v>7161420</v>
      </c>
    </row>
    <row r="274" spans="1:5" ht="12.75">
      <c r="A274" s="3"/>
      <c r="B274" s="3"/>
      <c r="C274" s="33"/>
      <c r="D274" s="16" t="s">
        <v>560</v>
      </c>
      <c r="E274" s="83"/>
    </row>
    <row r="275" spans="1:5" ht="12.75">
      <c r="A275" s="3"/>
      <c r="B275" s="3"/>
      <c r="C275" s="33"/>
      <c r="D275" s="16" t="s">
        <v>561</v>
      </c>
      <c r="E275" s="83"/>
    </row>
    <row r="276" spans="1:5" ht="12.75">
      <c r="A276" s="3"/>
      <c r="B276" s="3"/>
      <c r="C276" s="33" t="s">
        <v>571</v>
      </c>
      <c r="D276" s="16" t="s">
        <v>572</v>
      </c>
      <c r="E276" s="83">
        <v>0</v>
      </c>
    </row>
    <row r="277" spans="1:5" ht="12.75">
      <c r="A277" s="3"/>
      <c r="B277" s="3"/>
      <c r="C277" s="33"/>
      <c r="D277" s="16" t="s">
        <v>573</v>
      </c>
      <c r="E277" s="83"/>
    </row>
    <row r="278" spans="1:5" ht="12.75">
      <c r="A278" s="21"/>
      <c r="B278" s="21"/>
      <c r="C278" s="38"/>
      <c r="D278" s="44" t="s">
        <v>574</v>
      </c>
      <c r="E278" s="84"/>
    </row>
    <row r="279" spans="1:5" s="56" customFormat="1" ht="12.75">
      <c r="A279" s="54">
        <v>854</v>
      </c>
      <c r="B279" s="54"/>
      <c r="C279" s="53"/>
      <c r="D279" s="65" t="s">
        <v>557</v>
      </c>
      <c r="E279" s="131">
        <f>E280</f>
        <v>38798.84</v>
      </c>
    </row>
    <row r="280" spans="1:5" ht="12.75">
      <c r="A280" s="3"/>
      <c r="B280" s="3">
        <v>85415</v>
      </c>
      <c r="C280" s="33"/>
      <c r="D280" s="16" t="s">
        <v>419</v>
      </c>
      <c r="E280" s="83">
        <f>SUM(E281:E287)</f>
        <v>38798.84</v>
      </c>
    </row>
    <row r="281" spans="1:5" ht="12.75">
      <c r="A281" s="3"/>
      <c r="B281" s="3"/>
      <c r="C281" s="33" t="s">
        <v>204</v>
      </c>
      <c r="D281" s="16" t="s">
        <v>435</v>
      </c>
      <c r="E281" s="83">
        <v>21600</v>
      </c>
    </row>
    <row r="282" spans="1:5" ht="12.75">
      <c r="A282" s="3"/>
      <c r="B282" s="3"/>
      <c r="C282" s="33"/>
      <c r="D282" s="16" t="s">
        <v>205</v>
      </c>
      <c r="E282" s="83"/>
    </row>
    <row r="283" spans="1:5" ht="12.75">
      <c r="A283" s="3"/>
      <c r="B283" s="3"/>
      <c r="C283" s="33" t="s">
        <v>650</v>
      </c>
      <c r="D283" s="16" t="s">
        <v>651</v>
      </c>
      <c r="E283" s="83">
        <v>15198.84</v>
      </c>
    </row>
    <row r="284" spans="1:5" ht="12.75">
      <c r="A284" s="3"/>
      <c r="B284" s="3"/>
      <c r="C284" s="33"/>
      <c r="D284" s="16" t="s">
        <v>652</v>
      </c>
      <c r="E284" s="83"/>
    </row>
    <row r="285" spans="1:5" ht="12.75">
      <c r="A285" s="3"/>
      <c r="B285" s="3"/>
      <c r="C285" s="33"/>
      <c r="D285" s="16" t="s">
        <v>653</v>
      </c>
      <c r="E285" s="83"/>
    </row>
    <row r="286" spans="1:5" ht="12.75">
      <c r="A286" s="3"/>
      <c r="B286" s="3"/>
      <c r="C286" s="33"/>
      <c r="D286" s="16" t="s">
        <v>654</v>
      </c>
      <c r="E286" s="83"/>
    </row>
    <row r="287" spans="1:5" ht="12.75">
      <c r="A287" s="3"/>
      <c r="B287" s="3"/>
      <c r="C287" s="33" t="s">
        <v>615</v>
      </c>
      <c r="D287" s="15" t="s">
        <v>616</v>
      </c>
      <c r="E287" s="83">
        <v>2000</v>
      </c>
    </row>
    <row r="288" spans="1:5" ht="12.75">
      <c r="A288" s="21"/>
      <c r="B288" s="21"/>
      <c r="C288" s="38"/>
      <c r="D288" s="140" t="s">
        <v>617</v>
      </c>
      <c r="E288" s="84"/>
    </row>
    <row r="289" spans="1:5" ht="12.75">
      <c r="A289" s="54">
        <v>855</v>
      </c>
      <c r="B289" s="54"/>
      <c r="C289" s="53"/>
      <c r="D289" s="65" t="s">
        <v>410</v>
      </c>
      <c r="E289" s="131">
        <f>E290+E304+I317+E333+E341+E329</f>
        <v>20581062</v>
      </c>
    </row>
    <row r="290" spans="1:5" s="71" customFormat="1" ht="12.75">
      <c r="A290" s="112"/>
      <c r="B290" s="72">
        <v>85501</v>
      </c>
      <c r="C290" s="111"/>
      <c r="D290" s="119" t="s">
        <v>402</v>
      </c>
      <c r="E290" s="81">
        <f>SUM(E291:E300)</f>
        <v>10137159</v>
      </c>
    </row>
    <row r="291" spans="1:5" ht="12.75">
      <c r="A291" s="3"/>
      <c r="C291" s="34" t="s">
        <v>293</v>
      </c>
      <c r="D291" s="13" t="s">
        <v>376</v>
      </c>
      <c r="E291" s="83">
        <v>5100</v>
      </c>
    </row>
    <row r="292" spans="1:5" ht="12.75">
      <c r="A292" s="3"/>
      <c r="D292" s="13" t="s">
        <v>375</v>
      </c>
      <c r="E292" s="83"/>
    </row>
    <row r="293" spans="1:5" ht="12.75">
      <c r="A293" s="3"/>
      <c r="D293" s="13" t="s">
        <v>308</v>
      </c>
      <c r="E293" s="83"/>
    </row>
    <row r="294" spans="1:5" ht="12.75">
      <c r="A294" s="3"/>
      <c r="D294" s="13" t="s">
        <v>309</v>
      </c>
      <c r="E294" s="83"/>
    </row>
    <row r="295" spans="1:5" ht="12.75">
      <c r="A295" s="3"/>
      <c r="B295" s="3"/>
      <c r="C295" s="33" t="s">
        <v>403</v>
      </c>
      <c r="D295" s="119" t="s">
        <v>404</v>
      </c>
      <c r="E295" s="83">
        <v>10102159</v>
      </c>
    </row>
    <row r="296" spans="1:5" ht="12.75">
      <c r="A296" s="3"/>
      <c r="B296" s="3"/>
      <c r="C296" s="111"/>
      <c r="D296" s="119" t="s">
        <v>405</v>
      </c>
      <c r="E296" s="83"/>
    </row>
    <row r="297" spans="1:5" ht="12.75">
      <c r="A297" s="3"/>
      <c r="B297" s="3"/>
      <c r="C297" s="111"/>
      <c r="D297" s="119" t="s">
        <v>406</v>
      </c>
      <c r="E297" s="83"/>
    </row>
    <row r="298" spans="1:5" ht="12.75">
      <c r="A298" s="3"/>
      <c r="B298" s="3"/>
      <c r="C298" s="111"/>
      <c r="D298" s="119" t="s">
        <v>408</v>
      </c>
      <c r="E298" s="83"/>
    </row>
    <row r="299" spans="1:5" ht="12.75">
      <c r="A299" s="3"/>
      <c r="B299" s="3"/>
      <c r="C299" s="33"/>
      <c r="D299" s="16" t="s">
        <v>407</v>
      </c>
      <c r="E299" s="83"/>
    </row>
    <row r="300" spans="1:5" ht="12.75">
      <c r="A300" s="3"/>
      <c r="B300" s="3"/>
      <c r="C300" s="33" t="s">
        <v>295</v>
      </c>
      <c r="D300" s="16" t="s">
        <v>497</v>
      </c>
      <c r="E300" s="83">
        <v>29900</v>
      </c>
    </row>
    <row r="301" spans="1:5" ht="12.75">
      <c r="A301" s="3"/>
      <c r="B301" s="3"/>
      <c r="C301" s="33"/>
      <c r="D301" s="16" t="s">
        <v>498</v>
      </c>
      <c r="E301" s="83"/>
    </row>
    <row r="302" spans="1:5" ht="12.75">
      <c r="A302" s="3"/>
      <c r="B302" s="3"/>
      <c r="C302" s="33"/>
      <c r="D302" s="16" t="s">
        <v>499</v>
      </c>
      <c r="E302" s="83"/>
    </row>
    <row r="303" spans="1:5" ht="12.75">
      <c r="A303" s="3"/>
      <c r="B303" s="3"/>
      <c r="C303" s="33"/>
      <c r="D303" s="16" t="s">
        <v>500</v>
      </c>
      <c r="E303" s="83"/>
    </row>
    <row r="304" spans="1:5" s="71" customFormat="1" ht="12.75">
      <c r="A304" s="112"/>
      <c r="B304" s="112">
        <v>85502</v>
      </c>
      <c r="C304" s="111"/>
      <c r="D304" s="134" t="s">
        <v>275</v>
      </c>
      <c r="E304" s="81">
        <f>SUM(E307:E325)</f>
        <v>10195390</v>
      </c>
    </row>
    <row r="305" spans="1:5" ht="12.75">
      <c r="A305" s="3"/>
      <c r="B305" s="3"/>
      <c r="C305" s="33"/>
      <c r="D305" s="13" t="s">
        <v>276</v>
      </c>
      <c r="E305" s="83"/>
    </row>
    <row r="306" spans="1:5" ht="12.75">
      <c r="A306" s="3"/>
      <c r="B306" s="3"/>
      <c r="C306" s="33"/>
      <c r="D306" s="13" t="s">
        <v>277</v>
      </c>
      <c r="E306" s="83"/>
    </row>
    <row r="307" spans="1:5" ht="12.75">
      <c r="A307" s="3"/>
      <c r="B307" s="3"/>
      <c r="C307" s="34" t="s">
        <v>293</v>
      </c>
      <c r="D307" s="13" t="s">
        <v>376</v>
      </c>
      <c r="E307" s="83">
        <v>15000</v>
      </c>
    </row>
    <row r="308" spans="1:5" ht="12.75">
      <c r="A308" s="3"/>
      <c r="B308" s="3"/>
      <c r="D308" s="13" t="s">
        <v>375</v>
      </c>
      <c r="E308" s="83"/>
    </row>
    <row r="309" spans="1:5" ht="12.75">
      <c r="A309" s="3"/>
      <c r="B309" s="3"/>
      <c r="D309" s="13" t="s">
        <v>308</v>
      </c>
      <c r="E309" s="83"/>
    </row>
    <row r="310" spans="1:5" ht="12.75">
      <c r="A310" s="3"/>
      <c r="B310" s="3"/>
      <c r="D310" s="13" t="s">
        <v>309</v>
      </c>
      <c r="E310" s="83"/>
    </row>
    <row r="311" spans="1:5" ht="12.75">
      <c r="A311" s="3"/>
      <c r="B311" s="3"/>
      <c r="C311" s="33" t="s">
        <v>181</v>
      </c>
      <c r="D311" s="16" t="s">
        <v>135</v>
      </c>
      <c r="E311" s="83">
        <v>0</v>
      </c>
    </row>
    <row r="312" spans="1:5" ht="12.75">
      <c r="A312" s="3"/>
      <c r="B312" s="3"/>
      <c r="C312" s="34" t="s">
        <v>195</v>
      </c>
      <c r="D312" s="13" t="s">
        <v>112</v>
      </c>
      <c r="E312" s="83">
        <v>9870240</v>
      </c>
    </row>
    <row r="313" spans="1:5" ht="12.75">
      <c r="A313" s="3"/>
      <c r="B313" s="3"/>
      <c r="D313" s="13" t="s">
        <v>113</v>
      </c>
      <c r="E313" s="83"/>
    </row>
    <row r="314" spans="1:5" ht="12.75">
      <c r="A314" s="3"/>
      <c r="B314" s="3"/>
      <c r="D314" s="13" t="s">
        <v>114</v>
      </c>
      <c r="E314" s="83"/>
    </row>
    <row r="315" spans="1:5" ht="12.75">
      <c r="A315" s="3"/>
      <c r="B315" s="3"/>
      <c r="C315" s="33" t="s">
        <v>615</v>
      </c>
      <c r="D315" s="15" t="s">
        <v>616</v>
      </c>
      <c r="E315" s="83">
        <v>153150</v>
      </c>
    </row>
    <row r="316" spans="1:5" ht="12.75">
      <c r="A316" s="3"/>
      <c r="B316" s="3"/>
      <c r="C316" s="33"/>
      <c r="D316" s="47" t="s">
        <v>617</v>
      </c>
      <c r="E316" s="83"/>
    </row>
    <row r="317" spans="1:5" ht="12.75">
      <c r="A317" s="3"/>
      <c r="B317" s="3"/>
      <c r="C317" s="33" t="s">
        <v>208</v>
      </c>
      <c r="D317" s="16" t="s">
        <v>209</v>
      </c>
      <c r="E317" s="83">
        <v>100000</v>
      </c>
    </row>
    <row r="318" spans="1:5" ht="12.75">
      <c r="A318" s="3"/>
      <c r="B318" s="3"/>
      <c r="C318" s="33"/>
      <c r="D318" s="16" t="s">
        <v>294</v>
      </c>
      <c r="E318" s="83"/>
    </row>
    <row r="319" spans="1:5" ht="12.75">
      <c r="A319" s="3"/>
      <c r="B319" s="3"/>
      <c r="C319" s="33"/>
      <c r="D319" s="16" t="s">
        <v>210</v>
      </c>
      <c r="E319" s="83"/>
    </row>
    <row r="320" spans="1:5" ht="12.75">
      <c r="A320" s="3"/>
      <c r="B320" s="3"/>
      <c r="C320" s="33" t="s">
        <v>673</v>
      </c>
      <c r="D320" s="16" t="s">
        <v>674</v>
      </c>
      <c r="E320" s="83">
        <v>9000</v>
      </c>
    </row>
    <row r="321" spans="1:5" ht="12.75">
      <c r="A321" s="3"/>
      <c r="B321" s="3"/>
      <c r="C321" s="33"/>
      <c r="D321" s="16" t="s">
        <v>675</v>
      </c>
      <c r="E321" s="83"/>
    </row>
    <row r="322" spans="1:5" ht="12.75">
      <c r="A322" s="3"/>
      <c r="B322" s="3"/>
      <c r="C322" s="33" t="s">
        <v>571</v>
      </c>
      <c r="D322" s="16" t="s">
        <v>572</v>
      </c>
      <c r="E322" s="83">
        <v>0</v>
      </c>
    </row>
    <row r="323" spans="1:5" ht="12.75">
      <c r="A323" s="3"/>
      <c r="B323" s="3"/>
      <c r="C323" s="33"/>
      <c r="D323" s="16" t="s">
        <v>573</v>
      </c>
      <c r="E323" s="83"/>
    </row>
    <row r="324" spans="1:5" ht="12.75">
      <c r="A324" s="3"/>
      <c r="B324" s="3"/>
      <c r="C324" s="33"/>
      <c r="D324" s="16" t="s">
        <v>574</v>
      </c>
      <c r="E324" s="83"/>
    </row>
    <row r="325" spans="1:5" ht="12.75">
      <c r="A325" s="3"/>
      <c r="B325" s="3"/>
      <c r="C325" s="33" t="s">
        <v>295</v>
      </c>
      <c r="D325" s="16" t="s">
        <v>310</v>
      </c>
      <c r="E325" s="83">
        <v>48000</v>
      </c>
    </row>
    <row r="326" spans="1:5" ht="12.75">
      <c r="A326" s="3"/>
      <c r="B326" s="3"/>
      <c r="C326" s="33"/>
      <c r="D326" s="16" t="s">
        <v>311</v>
      </c>
      <c r="E326" s="83"/>
    </row>
    <row r="327" spans="1:5" ht="12.75">
      <c r="A327" s="3"/>
      <c r="B327" s="3"/>
      <c r="C327" s="33"/>
      <c r="D327" s="16" t="s">
        <v>459</v>
      </c>
      <c r="E327" s="83"/>
    </row>
    <row r="328" spans="1:5" ht="12.75">
      <c r="A328" s="3"/>
      <c r="B328" s="3"/>
      <c r="C328" s="33"/>
      <c r="D328" s="16" t="s">
        <v>445</v>
      </c>
      <c r="E328" s="83"/>
    </row>
    <row r="329" spans="1:5" ht="12.75">
      <c r="A329" s="3"/>
      <c r="B329" s="3">
        <v>85503</v>
      </c>
      <c r="C329" s="33"/>
      <c r="D329" s="16" t="s">
        <v>424</v>
      </c>
      <c r="E329" s="83">
        <f>E330</f>
        <v>4329</v>
      </c>
    </row>
    <row r="330" spans="1:5" ht="12.75">
      <c r="A330" s="3"/>
      <c r="B330" s="3"/>
      <c r="C330" s="34" t="s">
        <v>195</v>
      </c>
      <c r="D330" s="13" t="s">
        <v>112</v>
      </c>
      <c r="E330" s="83">
        <v>4329</v>
      </c>
    </row>
    <row r="331" spans="1:5" ht="12.75">
      <c r="A331" s="3"/>
      <c r="B331" s="3"/>
      <c r="D331" s="13" t="s">
        <v>113</v>
      </c>
      <c r="E331" s="83"/>
    </row>
    <row r="332" spans="1:5" ht="12.75">
      <c r="A332" s="3"/>
      <c r="B332" s="3"/>
      <c r="D332" s="13" t="s">
        <v>114</v>
      </c>
      <c r="E332" s="83"/>
    </row>
    <row r="333" spans="1:5" s="71" customFormat="1" ht="12.75">
      <c r="A333" s="112"/>
      <c r="B333" s="112">
        <v>85513</v>
      </c>
      <c r="C333" s="111"/>
      <c r="D333" s="135" t="s">
        <v>449</v>
      </c>
      <c r="E333" s="81">
        <f>E338</f>
        <v>171184</v>
      </c>
    </row>
    <row r="334" spans="1:5" ht="12.75">
      <c r="A334" s="3"/>
      <c r="B334" s="3"/>
      <c r="C334" s="33"/>
      <c r="D334" s="16" t="s">
        <v>450</v>
      </c>
      <c r="E334" s="83"/>
    </row>
    <row r="335" spans="1:5" ht="12.75">
      <c r="A335" s="3"/>
      <c r="B335" s="3"/>
      <c r="C335" s="33"/>
      <c r="D335" s="16" t="s">
        <v>451</v>
      </c>
      <c r="E335" s="83"/>
    </row>
    <row r="336" spans="1:5" ht="12.75">
      <c r="A336" s="3"/>
      <c r="B336" s="3"/>
      <c r="C336" s="33"/>
      <c r="D336" s="16" t="s">
        <v>452</v>
      </c>
      <c r="E336" s="83"/>
    </row>
    <row r="337" spans="1:5" ht="12.75">
      <c r="A337" s="3"/>
      <c r="B337" s="3"/>
      <c r="C337" s="33"/>
      <c r="D337" s="16" t="s">
        <v>453</v>
      </c>
      <c r="E337" s="83"/>
    </row>
    <row r="338" spans="1:5" ht="12.75">
      <c r="A338" s="3"/>
      <c r="B338" s="3"/>
      <c r="C338" s="34" t="s">
        <v>195</v>
      </c>
      <c r="D338" s="13" t="s">
        <v>112</v>
      </c>
      <c r="E338" s="83">
        <v>171184</v>
      </c>
    </row>
    <row r="339" spans="1:5" ht="12.75">
      <c r="A339" s="3"/>
      <c r="B339" s="3"/>
      <c r="C339" s="33"/>
      <c r="D339" s="16" t="s">
        <v>113</v>
      </c>
      <c r="E339" s="83"/>
    </row>
    <row r="340" spans="1:5" ht="12.75">
      <c r="A340" s="3"/>
      <c r="B340" s="3"/>
      <c r="C340" s="33"/>
      <c r="D340" s="16" t="s">
        <v>114</v>
      </c>
      <c r="E340" s="83"/>
    </row>
    <row r="341" spans="1:5" s="71" customFormat="1" ht="12.75">
      <c r="A341" s="112"/>
      <c r="B341" s="112">
        <v>85516</v>
      </c>
      <c r="C341" s="111"/>
      <c r="D341" s="135" t="s">
        <v>472</v>
      </c>
      <c r="E341" s="81">
        <f>E342</f>
        <v>73000</v>
      </c>
    </row>
    <row r="342" spans="1:5" ht="12.75">
      <c r="A342" s="3"/>
      <c r="B342" s="3"/>
      <c r="C342" s="33" t="s">
        <v>339</v>
      </c>
      <c r="D342" s="16" t="s">
        <v>340</v>
      </c>
      <c r="E342" s="83">
        <v>73000</v>
      </c>
    </row>
    <row r="343" spans="1:5" ht="12.75">
      <c r="A343" s="3"/>
      <c r="B343" s="3"/>
      <c r="C343" s="33"/>
      <c r="D343" s="16" t="s">
        <v>341</v>
      </c>
      <c r="E343" s="83"/>
    </row>
    <row r="344" spans="1:5" ht="12.75">
      <c r="A344" s="21"/>
      <c r="B344" s="21"/>
      <c r="C344" s="38"/>
      <c r="D344" s="44" t="s">
        <v>342</v>
      </c>
      <c r="E344" s="84"/>
    </row>
    <row r="345" spans="1:5" ht="12.75">
      <c r="A345" s="3">
        <v>900</v>
      </c>
      <c r="B345" s="54"/>
      <c r="C345" s="53"/>
      <c r="D345" s="65" t="s">
        <v>296</v>
      </c>
      <c r="E345" s="131">
        <f>E378+E346+E353+E371+E381+E376+E385</f>
        <v>13150277</v>
      </c>
    </row>
    <row r="346" spans="1:5" s="71" customFormat="1" ht="12.75">
      <c r="A346" s="112"/>
      <c r="B346" s="112">
        <v>90002</v>
      </c>
      <c r="C346" s="111"/>
      <c r="D346" s="135" t="s">
        <v>377</v>
      </c>
      <c r="E346" s="81">
        <f>SUM(E347:E351)</f>
        <v>7614000</v>
      </c>
    </row>
    <row r="347" spans="1:5" ht="12.75">
      <c r="A347" s="3"/>
      <c r="B347" s="3"/>
      <c r="C347" s="42" t="s">
        <v>217</v>
      </c>
      <c r="D347" s="51" t="s">
        <v>263</v>
      </c>
      <c r="E347" s="83">
        <v>7600000</v>
      </c>
    </row>
    <row r="348" spans="1:5" ht="12.75">
      <c r="A348" s="3"/>
      <c r="B348" s="3"/>
      <c r="C348" s="33"/>
      <c r="D348" s="16" t="s">
        <v>264</v>
      </c>
      <c r="E348" s="83"/>
    </row>
    <row r="349" spans="1:5" ht="12.75">
      <c r="A349" s="3"/>
      <c r="B349" s="3"/>
      <c r="C349" s="33" t="s">
        <v>432</v>
      </c>
      <c r="D349" s="16" t="s">
        <v>433</v>
      </c>
      <c r="E349" s="83">
        <v>6000</v>
      </c>
    </row>
    <row r="350" spans="1:5" ht="12.75">
      <c r="A350" s="3"/>
      <c r="B350" s="3"/>
      <c r="C350" s="33"/>
      <c r="D350" s="16" t="s">
        <v>434</v>
      </c>
      <c r="E350" s="83"/>
    </row>
    <row r="351" spans="1:5" ht="12.75">
      <c r="A351" s="3"/>
      <c r="B351" s="3"/>
      <c r="C351" s="33" t="s">
        <v>187</v>
      </c>
      <c r="D351" s="15" t="s">
        <v>370</v>
      </c>
      <c r="E351" s="83">
        <v>8000</v>
      </c>
    </row>
    <row r="352" spans="1:5" ht="12.75">
      <c r="A352" s="3"/>
      <c r="B352" s="3"/>
      <c r="C352" s="33"/>
      <c r="D352" s="47" t="s">
        <v>369</v>
      </c>
      <c r="E352" s="83"/>
    </row>
    <row r="353" spans="1:5" s="71" customFormat="1" ht="12.75">
      <c r="A353" s="112"/>
      <c r="B353" s="112">
        <v>90004</v>
      </c>
      <c r="C353" s="111"/>
      <c r="D353" s="135" t="s">
        <v>89</v>
      </c>
      <c r="E353" s="81">
        <f>SUM(E354:E368)</f>
        <v>5385045</v>
      </c>
    </row>
    <row r="354" spans="1:5" s="71" customFormat="1" ht="12.75">
      <c r="A354" s="112"/>
      <c r="B354" s="112"/>
      <c r="C354" s="33" t="s">
        <v>602</v>
      </c>
      <c r="D354" s="16" t="s">
        <v>603</v>
      </c>
      <c r="E354" s="81">
        <v>30217</v>
      </c>
    </row>
    <row r="355" spans="1:5" s="71" customFormat="1" ht="12.75">
      <c r="A355" s="112"/>
      <c r="B355" s="112"/>
      <c r="C355" s="33" t="s">
        <v>593</v>
      </c>
      <c r="D355" s="16" t="s">
        <v>594</v>
      </c>
      <c r="E355" s="81">
        <v>19845</v>
      </c>
    </row>
    <row r="356" spans="1:5" s="71" customFormat="1" ht="12.75">
      <c r="A356" s="112"/>
      <c r="B356" s="112"/>
      <c r="C356" s="111"/>
      <c r="D356" s="16" t="s">
        <v>595</v>
      </c>
      <c r="E356" s="81"/>
    </row>
    <row r="357" spans="1:5" s="71" customFormat="1" ht="12.75">
      <c r="A357" s="112"/>
      <c r="B357" s="112"/>
      <c r="C357" s="111"/>
      <c r="D357" s="16" t="s">
        <v>547</v>
      </c>
      <c r="E357" s="81"/>
    </row>
    <row r="358" spans="1:5" ht="12.75">
      <c r="A358" s="3"/>
      <c r="B358" s="3"/>
      <c r="C358" s="33" t="s">
        <v>473</v>
      </c>
      <c r="D358" s="16" t="s">
        <v>474</v>
      </c>
      <c r="E358" s="83">
        <v>4698514</v>
      </c>
    </row>
    <row r="359" spans="1:5" ht="12.75">
      <c r="A359" s="3"/>
      <c r="B359" s="3"/>
      <c r="C359" s="33"/>
      <c r="D359" s="16" t="s">
        <v>475</v>
      </c>
      <c r="E359" s="83"/>
    </row>
    <row r="360" spans="1:5" ht="12.75">
      <c r="A360" s="3"/>
      <c r="B360" s="3"/>
      <c r="C360" s="33"/>
      <c r="D360" s="16" t="s">
        <v>476</v>
      </c>
      <c r="E360" s="83"/>
    </row>
    <row r="361" spans="1:5" ht="12.75">
      <c r="A361" s="3"/>
      <c r="B361" s="3"/>
      <c r="C361" s="33"/>
      <c r="D361" s="16" t="s">
        <v>477</v>
      </c>
      <c r="E361" s="83"/>
    </row>
    <row r="362" spans="1:5" ht="12.75">
      <c r="A362" s="3"/>
      <c r="B362" s="3"/>
      <c r="C362" s="33"/>
      <c r="D362" s="16" t="s">
        <v>239</v>
      </c>
      <c r="E362" s="83"/>
    </row>
    <row r="363" spans="1:5" ht="12.75">
      <c r="A363" s="3"/>
      <c r="B363" s="3"/>
      <c r="C363" s="33" t="s">
        <v>478</v>
      </c>
      <c r="D363" s="16" t="s">
        <v>474</v>
      </c>
      <c r="E363" s="83">
        <v>626469</v>
      </c>
    </row>
    <row r="364" spans="1:5" ht="12.75">
      <c r="A364" s="3"/>
      <c r="B364" s="3"/>
      <c r="C364" s="33"/>
      <c r="D364" s="16" t="s">
        <v>475</v>
      </c>
      <c r="E364" s="83"/>
    </row>
    <row r="365" spans="1:5" ht="12.75">
      <c r="A365" s="3"/>
      <c r="B365" s="3"/>
      <c r="C365" s="33"/>
      <c r="D365" s="16" t="s">
        <v>476</v>
      </c>
      <c r="E365" s="83"/>
    </row>
    <row r="366" spans="1:5" ht="12.75">
      <c r="A366" s="3"/>
      <c r="B366" s="3"/>
      <c r="C366" s="33"/>
      <c r="D366" s="16" t="s">
        <v>477</v>
      </c>
      <c r="E366" s="83"/>
    </row>
    <row r="367" spans="1:5" ht="12.75">
      <c r="A367" s="3"/>
      <c r="B367" s="3"/>
      <c r="C367" s="33"/>
      <c r="D367" s="16" t="s">
        <v>239</v>
      </c>
      <c r="E367" s="83"/>
    </row>
    <row r="368" spans="1:5" ht="12.75">
      <c r="A368" s="3"/>
      <c r="B368" s="3"/>
      <c r="C368" s="33" t="s">
        <v>667</v>
      </c>
      <c r="D368" s="16" t="s">
        <v>668</v>
      </c>
      <c r="E368" s="83">
        <v>10000</v>
      </c>
    </row>
    <row r="369" spans="1:5" ht="12.75">
      <c r="A369" s="3"/>
      <c r="B369" s="3"/>
      <c r="C369" s="33"/>
      <c r="D369" s="16" t="s">
        <v>669</v>
      </c>
      <c r="E369" s="83"/>
    </row>
    <row r="370" spans="1:5" ht="12.75">
      <c r="A370" s="3"/>
      <c r="B370" s="3"/>
      <c r="C370" s="33"/>
      <c r="D370" s="16" t="s">
        <v>670</v>
      </c>
      <c r="E370" s="83"/>
    </row>
    <row r="371" spans="1:5" s="71" customFormat="1" ht="12.75">
      <c r="A371" s="112"/>
      <c r="B371" s="112">
        <v>90005</v>
      </c>
      <c r="C371" s="111"/>
      <c r="D371" s="135" t="s">
        <v>485</v>
      </c>
      <c r="E371" s="81">
        <f>SUM(E372:E373)</f>
        <v>39387</v>
      </c>
    </row>
    <row r="372" spans="1:5" s="71" customFormat="1" ht="12.75">
      <c r="A372" s="112"/>
      <c r="B372" s="112"/>
      <c r="C372" s="33" t="s">
        <v>181</v>
      </c>
      <c r="D372" s="16" t="s">
        <v>135</v>
      </c>
      <c r="E372" s="81">
        <v>1200</v>
      </c>
    </row>
    <row r="373" spans="1:5" ht="12.75">
      <c r="A373" s="3"/>
      <c r="B373" s="3"/>
      <c r="C373" s="33" t="s">
        <v>502</v>
      </c>
      <c r="D373" s="16" t="s">
        <v>503</v>
      </c>
      <c r="E373" s="83">
        <v>38187</v>
      </c>
    </row>
    <row r="374" spans="1:5" ht="12.75">
      <c r="A374" s="3"/>
      <c r="B374" s="3"/>
      <c r="C374" s="33"/>
      <c r="D374" s="16" t="s">
        <v>504</v>
      </c>
      <c r="E374" s="83"/>
    </row>
    <row r="375" spans="1:5" ht="12.75">
      <c r="A375" s="3"/>
      <c r="B375" s="3"/>
      <c r="C375" s="33"/>
      <c r="D375" s="16" t="s">
        <v>505</v>
      </c>
      <c r="E375" s="83"/>
    </row>
    <row r="376" spans="1:5" ht="12.75">
      <c r="A376" s="3"/>
      <c r="B376" s="3">
        <v>90015</v>
      </c>
      <c r="C376" s="33"/>
      <c r="D376" s="16" t="s">
        <v>601</v>
      </c>
      <c r="E376" s="83">
        <f>E377</f>
        <v>5901</v>
      </c>
    </row>
    <row r="377" spans="1:5" ht="12.75">
      <c r="A377" s="3"/>
      <c r="B377" s="3"/>
      <c r="C377" s="33" t="s">
        <v>602</v>
      </c>
      <c r="D377" s="16" t="s">
        <v>603</v>
      </c>
      <c r="E377" s="83">
        <v>5901</v>
      </c>
    </row>
    <row r="378" spans="1:5" s="71" customFormat="1" ht="12.75">
      <c r="A378" s="112"/>
      <c r="B378" s="112">
        <v>90019</v>
      </c>
      <c r="C378" s="111"/>
      <c r="D378" s="135" t="s">
        <v>321</v>
      </c>
      <c r="E378" s="81">
        <f>SUM(E380:E380)</f>
        <v>50000</v>
      </c>
    </row>
    <row r="379" spans="1:5" ht="12.75">
      <c r="A379" s="3"/>
      <c r="B379" s="3"/>
      <c r="C379" s="33"/>
      <c r="D379" s="16" t="s">
        <v>322</v>
      </c>
      <c r="E379" s="83"/>
    </row>
    <row r="380" spans="1:5" ht="12.75">
      <c r="A380" s="3"/>
      <c r="B380" s="3"/>
      <c r="C380" s="33" t="s">
        <v>261</v>
      </c>
      <c r="D380" s="16" t="s">
        <v>262</v>
      </c>
      <c r="E380" s="83">
        <v>50000</v>
      </c>
    </row>
    <row r="381" spans="1:5" ht="12.75">
      <c r="A381" s="3"/>
      <c r="B381" s="3">
        <v>90026</v>
      </c>
      <c r="C381" s="33"/>
      <c r="D381" s="16" t="s">
        <v>562</v>
      </c>
      <c r="E381" s="83">
        <f>E382</f>
        <v>23090</v>
      </c>
    </row>
    <row r="382" spans="1:5" ht="12.75">
      <c r="A382" s="3"/>
      <c r="B382" s="3"/>
      <c r="C382" s="33" t="s">
        <v>502</v>
      </c>
      <c r="D382" s="16" t="s">
        <v>503</v>
      </c>
      <c r="E382" s="83">
        <v>23090</v>
      </c>
    </row>
    <row r="383" spans="1:5" ht="12.75">
      <c r="A383" s="3"/>
      <c r="B383" s="3"/>
      <c r="C383" s="33"/>
      <c r="D383" s="16" t="s">
        <v>504</v>
      </c>
      <c r="E383" s="83"/>
    </row>
    <row r="384" spans="3:4" ht="13.5" customHeight="1">
      <c r="C384" s="33"/>
      <c r="D384" s="16" t="s">
        <v>505</v>
      </c>
    </row>
    <row r="385" spans="2:5" ht="13.5" customHeight="1">
      <c r="B385" s="6">
        <v>90095</v>
      </c>
      <c r="C385" s="33"/>
      <c r="D385" s="16" t="s">
        <v>558</v>
      </c>
      <c r="E385" s="82">
        <f>SUM(E386:E387)</f>
        <v>32854</v>
      </c>
    </row>
    <row r="386" spans="3:5" ht="13.5" customHeight="1">
      <c r="C386" s="33" t="s">
        <v>602</v>
      </c>
      <c r="D386" s="16" t="s">
        <v>603</v>
      </c>
      <c r="E386" s="82">
        <v>9877</v>
      </c>
    </row>
    <row r="387" spans="3:5" ht="13.5" customHeight="1">
      <c r="C387" s="33" t="s">
        <v>502</v>
      </c>
      <c r="D387" s="16" t="s">
        <v>503</v>
      </c>
      <c r="E387" s="82">
        <v>22977</v>
      </c>
    </row>
    <row r="388" spans="3:4" ht="13.5" customHeight="1">
      <c r="C388" s="33"/>
      <c r="D388" s="16" t="s">
        <v>604</v>
      </c>
    </row>
    <row r="389" spans="3:4" ht="13.5" customHeight="1">
      <c r="C389" s="33"/>
      <c r="D389" s="16" t="s">
        <v>507</v>
      </c>
    </row>
    <row r="390" spans="3:4" ht="13.5" customHeight="1">
      <c r="C390" s="33"/>
      <c r="D390" s="16"/>
    </row>
    <row r="391" spans="3:4" ht="13.5" customHeight="1">
      <c r="C391" s="33"/>
      <c r="D391" s="16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742"/>
  <sheetViews>
    <sheetView zoomScale="120" zoomScaleNormal="120" zoomScalePageLayoutView="0" workbookViewId="0" topLeftCell="A668">
      <selection activeCell="A199" sqref="A199:IV274"/>
    </sheetView>
  </sheetViews>
  <sheetFormatPr defaultColWidth="9.00390625" defaultRowHeight="12.75"/>
  <cols>
    <col min="1" max="1" width="4.25390625" style="37" customWidth="1"/>
    <col min="2" max="2" width="6.375" style="37" customWidth="1"/>
    <col min="3" max="3" width="6.00390625" style="6" customWidth="1"/>
    <col min="4" max="4" width="48.375" style="0" customWidth="1"/>
    <col min="5" max="5" width="21.875" style="92" customWidth="1"/>
  </cols>
  <sheetData>
    <row r="2" spans="1:5" ht="12.75">
      <c r="A2" s="27"/>
      <c r="B2" s="28"/>
      <c r="C2" s="23"/>
      <c r="D2" s="18"/>
      <c r="E2" s="91" t="s">
        <v>256</v>
      </c>
    </row>
    <row r="3" spans="1:5" ht="12.75">
      <c r="A3" s="29"/>
      <c r="B3" s="20"/>
      <c r="C3" s="3"/>
      <c r="D3" s="15"/>
      <c r="E3" s="74" t="s">
        <v>679</v>
      </c>
    </row>
    <row r="4" spans="1:6" ht="12.75">
      <c r="A4" s="29"/>
      <c r="B4" s="20"/>
      <c r="C4" s="3"/>
      <c r="D4" s="14" t="s">
        <v>28</v>
      </c>
      <c r="E4" s="74" t="s">
        <v>167</v>
      </c>
      <c r="F4" s="19"/>
    </row>
    <row r="5" spans="1:5" ht="12.75">
      <c r="A5" s="29"/>
      <c r="B5" s="20"/>
      <c r="C5" s="3"/>
      <c r="D5" s="3" t="s">
        <v>378</v>
      </c>
      <c r="E5" s="75" t="s">
        <v>680</v>
      </c>
    </row>
    <row r="6" spans="1:4" ht="12.75">
      <c r="A6" s="29"/>
      <c r="B6" s="20"/>
      <c r="C6" s="3"/>
      <c r="D6" s="3"/>
    </row>
    <row r="7" spans="1:5" ht="12.75">
      <c r="A7" s="30" t="s">
        <v>29</v>
      </c>
      <c r="B7" s="31" t="s">
        <v>30</v>
      </c>
      <c r="C7" s="1"/>
      <c r="D7" s="1" t="s">
        <v>34</v>
      </c>
      <c r="E7" s="93" t="s">
        <v>510</v>
      </c>
    </row>
    <row r="8" spans="1:5" ht="12.75">
      <c r="A8" s="25" t="s">
        <v>62</v>
      </c>
      <c r="B8" s="32"/>
      <c r="C8" s="14"/>
      <c r="D8" s="26" t="s">
        <v>32</v>
      </c>
      <c r="E8" s="95">
        <f>SUM(E9+E24)</f>
        <v>812579</v>
      </c>
    </row>
    <row r="9" spans="1:5" s="56" customFormat="1" ht="12.75">
      <c r="A9" s="113"/>
      <c r="B9" s="53" t="s">
        <v>63</v>
      </c>
      <c r="C9" s="54"/>
      <c r="D9" s="67" t="s">
        <v>33</v>
      </c>
      <c r="E9" s="97">
        <f>SUM(E10:E23)</f>
        <v>613389</v>
      </c>
    </row>
    <row r="10" spans="1:5" s="56" customFormat="1" ht="12.75">
      <c r="A10" s="113"/>
      <c r="B10" s="53"/>
      <c r="C10" s="3">
        <v>4170</v>
      </c>
      <c r="D10" s="15" t="s">
        <v>223</v>
      </c>
      <c r="E10" s="105">
        <v>0</v>
      </c>
    </row>
    <row r="11" spans="1:5" s="56" customFormat="1" ht="12.75">
      <c r="A11" s="113"/>
      <c r="B11" s="53"/>
      <c r="C11" s="3">
        <v>4260</v>
      </c>
      <c r="D11" s="15" t="s">
        <v>46</v>
      </c>
      <c r="E11" s="105">
        <v>8000</v>
      </c>
    </row>
    <row r="12" spans="1:5" ht="12.75">
      <c r="A12" s="24"/>
      <c r="B12" s="33"/>
      <c r="C12" s="3">
        <v>4300</v>
      </c>
      <c r="D12" s="20" t="s">
        <v>48</v>
      </c>
      <c r="E12" s="92">
        <v>36500</v>
      </c>
    </row>
    <row r="13" spans="1:5" ht="12.75">
      <c r="A13" s="33"/>
      <c r="B13" s="33"/>
      <c r="C13" s="3">
        <v>4390</v>
      </c>
      <c r="D13" s="16" t="s">
        <v>265</v>
      </c>
      <c r="E13" s="92">
        <v>48400</v>
      </c>
    </row>
    <row r="14" spans="1:4" ht="12.75">
      <c r="A14" s="33"/>
      <c r="B14" s="33"/>
      <c r="C14" s="3"/>
      <c r="D14" s="16" t="s">
        <v>266</v>
      </c>
    </row>
    <row r="15" spans="1:5" ht="12.75">
      <c r="A15" s="33"/>
      <c r="B15" s="33"/>
      <c r="C15" s="3">
        <v>4430</v>
      </c>
      <c r="D15" s="47" t="s">
        <v>206</v>
      </c>
      <c r="E15" s="92">
        <v>5000</v>
      </c>
    </row>
    <row r="16" spans="1:5" ht="12.75">
      <c r="A16" s="33"/>
      <c r="B16" s="33"/>
      <c r="C16" s="3">
        <v>4500</v>
      </c>
      <c r="D16" s="47" t="s">
        <v>487</v>
      </c>
      <c r="E16" s="92">
        <v>36</v>
      </c>
    </row>
    <row r="17" spans="1:4" ht="12.75">
      <c r="A17" s="33"/>
      <c r="B17" s="33"/>
      <c r="C17" s="3"/>
      <c r="D17" s="47" t="s">
        <v>488</v>
      </c>
    </row>
    <row r="18" spans="1:5" ht="12" customHeight="1">
      <c r="A18" s="33"/>
      <c r="B18" s="33"/>
      <c r="C18" s="3">
        <v>4510</v>
      </c>
      <c r="D18" s="20" t="s">
        <v>232</v>
      </c>
      <c r="E18" s="92">
        <v>8000</v>
      </c>
    </row>
    <row r="19" spans="1:5" ht="12.75">
      <c r="A19" s="33"/>
      <c r="B19" s="33"/>
      <c r="C19" s="3">
        <v>4530</v>
      </c>
      <c r="D19" t="s">
        <v>251</v>
      </c>
      <c r="E19" s="92">
        <v>12000</v>
      </c>
    </row>
    <row r="20" spans="1:5" ht="12.75">
      <c r="A20" s="33"/>
      <c r="B20" s="33"/>
      <c r="C20" s="6">
        <v>4590</v>
      </c>
      <c r="D20" s="62" t="s">
        <v>298</v>
      </c>
      <c r="E20" s="92">
        <v>444933</v>
      </c>
    </row>
    <row r="21" spans="1:5" s="56" customFormat="1" ht="12.75">
      <c r="A21" s="33"/>
      <c r="B21" s="33"/>
      <c r="C21" s="6"/>
      <c r="D21" s="62" t="s">
        <v>269</v>
      </c>
      <c r="E21" s="92"/>
    </row>
    <row r="22" spans="1:5" s="56" customFormat="1" ht="12.75">
      <c r="A22" s="33"/>
      <c r="B22" s="33"/>
      <c r="C22" s="3">
        <v>4610</v>
      </c>
      <c r="D22" s="16" t="s">
        <v>271</v>
      </c>
      <c r="E22" s="92">
        <v>10520</v>
      </c>
    </row>
    <row r="23" spans="1:5" s="56" customFormat="1" ht="12.75">
      <c r="A23" s="33"/>
      <c r="B23" s="33"/>
      <c r="C23" s="6">
        <v>6060</v>
      </c>
      <c r="D23" t="s">
        <v>74</v>
      </c>
      <c r="E23" s="92">
        <v>40000</v>
      </c>
    </row>
    <row r="24" spans="1:5" s="56" customFormat="1" ht="12.75">
      <c r="A24" s="69"/>
      <c r="B24" s="53" t="s">
        <v>63</v>
      </c>
      <c r="C24" s="54"/>
      <c r="D24" s="67" t="s">
        <v>33</v>
      </c>
      <c r="E24" s="97">
        <f>SUM(E26:E29)</f>
        <v>199190</v>
      </c>
    </row>
    <row r="25" spans="1:5" s="56" customFormat="1" ht="12.75">
      <c r="A25" s="69"/>
      <c r="B25" s="53"/>
      <c r="C25" s="54"/>
      <c r="D25" s="67" t="s">
        <v>538</v>
      </c>
      <c r="E25" s="97"/>
    </row>
    <row r="26" spans="1:5" s="56" customFormat="1" ht="12.75">
      <c r="A26" s="69"/>
      <c r="B26" s="53"/>
      <c r="C26" s="3">
        <v>4210</v>
      </c>
      <c r="D26" s="15" t="s">
        <v>45</v>
      </c>
      <c r="E26" s="105"/>
    </row>
    <row r="27" spans="1:5" ht="12.75">
      <c r="A27" s="34"/>
      <c r="B27" s="33"/>
      <c r="C27" s="3">
        <v>4260</v>
      </c>
      <c r="D27" s="15" t="s">
        <v>46</v>
      </c>
      <c r="E27" s="92">
        <v>29000</v>
      </c>
    </row>
    <row r="28" spans="1:5" ht="12.75">
      <c r="A28" s="34"/>
      <c r="B28" s="20"/>
      <c r="C28" s="3">
        <v>4270</v>
      </c>
      <c r="D28" s="15" t="s">
        <v>268</v>
      </c>
      <c r="E28" s="92">
        <v>100270</v>
      </c>
    </row>
    <row r="29" spans="1:5" ht="12.75">
      <c r="A29" s="34"/>
      <c r="B29" s="20"/>
      <c r="C29" s="3">
        <v>4300</v>
      </c>
      <c r="D29" s="15" t="s">
        <v>48</v>
      </c>
      <c r="E29" s="92">
        <v>69920</v>
      </c>
    </row>
    <row r="30" spans="1:5" s="56" customFormat="1" ht="12.75">
      <c r="A30" s="69"/>
      <c r="B30" s="59" t="s">
        <v>536</v>
      </c>
      <c r="C30" s="54"/>
      <c r="D30" s="65" t="s">
        <v>537</v>
      </c>
      <c r="E30" s="97">
        <f>SUM(E31:E41)</f>
        <v>5417755</v>
      </c>
    </row>
    <row r="31" spans="1:5" ht="12.75">
      <c r="A31" s="34"/>
      <c r="B31" s="20"/>
      <c r="C31" s="3">
        <v>4210</v>
      </c>
      <c r="D31" s="15" t="s">
        <v>45</v>
      </c>
      <c r="E31" s="92">
        <v>6400</v>
      </c>
    </row>
    <row r="32" spans="1:5" ht="12.75">
      <c r="A32" s="34"/>
      <c r="B32" s="20"/>
      <c r="C32" s="3">
        <v>4260</v>
      </c>
      <c r="D32" s="15" t="s">
        <v>46</v>
      </c>
      <c r="E32" s="92">
        <v>1875303</v>
      </c>
    </row>
    <row r="33" spans="1:5" ht="12.75">
      <c r="A33" s="34"/>
      <c r="B33" s="20"/>
      <c r="C33" s="3">
        <v>4270</v>
      </c>
      <c r="D33" s="15" t="s">
        <v>268</v>
      </c>
      <c r="E33" s="92">
        <v>2452197</v>
      </c>
    </row>
    <row r="34" spans="1:5" ht="12.75">
      <c r="A34" s="34"/>
      <c r="B34" s="20"/>
      <c r="C34" s="3">
        <v>4300</v>
      </c>
      <c r="D34" s="15" t="s">
        <v>48</v>
      </c>
      <c r="E34" s="92">
        <v>1035850</v>
      </c>
    </row>
    <row r="35" spans="1:5" ht="12.75">
      <c r="A35" s="34"/>
      <c r="B35" s="20"/>
      <c r="C35" s="3">
        <v>4390</v>
      </c>
      <c r="D35" s="16" t="s">
        <v>265</v>
      </c>
      <c r="E35" s="92">
        <v>23600</v>
      </c>
    </row>
    <row r="36" spans="1:4" ht="12.75">
      <c r="A36" s="34"/>
      <c r="B36" s="20"/>
      <c r="C36" s="3"/>
      <c r="D36" s="16" t="s">
        <v>266</v>
      </c>
    </row>
    <row r="37" spans="1:5" ht="12.75">
      <c r="A37" s="34"/>
      <c r="B37" s="20"/>
      <c r="C37" s="3">
        <v>4430</v>
      </c>
      <c r="D37" s="47" t="s">
        <v>206</v>
      </c>
      <c r="E37" s="92">
        <v>3100</v>
      </c>
    </row>
    <row r="38" spans="1:5" ht="12.75">
      <c r="A38" s="34"/>
      <c r="B38" s="20"/>
      <c r="C38" s="6">
        <v>4480</v>
      </c>
      <c r="D38" t="s">
        <v>60</v>
      </c>
      <c r="E38" s="92">
        <v>1350</v>
      </c>
    </row>
    <row r="39" spans="1:5" ht="12.75">
      <c r="A39" s="34"/>
      <c r="B39" s="20"/>
      <c r="C39" s="3">
        <v>4520</v>
      </c>
      <c r="D39" s="20" t="s">
        <v>460</v>
      </c>
      <c r="E39" s="92">
        <v>55</v>
      </c>
    </row>
    <row r="40" spans="1:4" ht="12.75">
      <c r="A40" s="34"/>
      <c r="B40" s="20"/>
      <c r="C40" s="3"/>
      <c r="D40" s="20" t="s">
        <v>239</v>
      </c>
    </row>
    <row r="41" spans="1:5" ht="12.75">
      <c r="A41" s="34"/>
      <c r="B41" s="20"/>
      <c r="C41" s="3">
        <v>4610</v>
      </c>
      <c r="D41" s="16" t="s">
        <v>271</v>
      </c>
      <c r="E41" s="92">
        <v>19900</v>
      </c>
    </row>
    <row r="42" spans="1:5" ht="12.75">
      <c r="A42" s="49" t="s">
        <v>146</v>
      </c>
      <c r="B42" s="40"/>
      <c r="C42" s="7"/>
      <c r="D42" s="5" t="s">
        <v>147</v>
      </c>
      <c r="E42" s="95">
        <f>E43</f>
        <v>46000</v>
      </c>
    </row>
    <row r="43" spans="1:5" ht="12.75">
      <c r="A43" s="29"/>
      <c r="B43" s="59" t="s">
        <v>200</v>
      </c>
      <c r="C43" s="57"/>
      <c r="D43" s="56" t="s">
        <v>201</v>
      </c>
      <c r="E43" s="97">
        <f>SUM(E44:E49)</f>
        <v>46000</v>
      </c>
    </row>
    <row r="44" spans="1:5" ht="12.75">
      <c r="A44" s="29"/>
      <c r="B44" s="20"/>
      <c r="C44" s="3">
        <v>3030</v>
      </c>
      <c r="D44" s="15" t="s">
        <v>55</v>
      </c>
      <c r="E44" s="92">
        <v>0</v>
      </c>
    </row>
    <row r="45" spans="1:5" ht="12.75">
      <c r="A45" s="29"/>
      <c r="B45" s="20"/>
      <c r="C45" s="3">
        <v>4170</v>
      </c>
      <c r="D45" s="15" t="s">
        <v>223</v>
      </c>
      <c r="E45" s="92">
        <v>4500</v>
      </c>
    </row>
    <row r="46" spans="1:5" ht="12.75">
      <c r="A46" s="29"/>
      <c r="B46" s="20"/>
      <c r="C46" s="3">
        <v>4300</v>
      </c>
      <c r="D46" s="47" t="s">
        <v>48</v>
      </c>
      <c r="E46" s="92">
        <v>34000</v>
      </c>
    </row>
    <row r="47" spans="1:5" ht="12.75">
      <c r="A47" s="29"/>
      <c r="B47" s="20"/>
      <c r="C47" s="3">
        <v>4390</v>
      </c>
      <c r="D47" s="16" t="s">
        <v>265</v>
      </c>
      <c r="E47" s="92">
        <v>7500</v>
      </c>
    </row>
    <row r="48" spans="1:4" ht="12.75">
      <c r="A48" s="29"/>
      <c r="B48" s="20"/>
      <c r="C48" s="3"/>
      <c r="D48" s="16" t="s">
        <v>266</v>
      </c>
    </row>
    <row r="49" spans="1:5" ht="12.75">
      <c r="A49" s="20"/>
      <c r="B49" s="20"/>
      <c r="C49" s="3">
        <v>4430</v>
      </c>
      <c r="D49" s="47" t="s">
        <v>206</v>
      </c>
      <c r="E49" s="92">
        <v>0</v>
      </c>
    </row>
    <row r="50" spans="1:4" ht="12.75">
      <c r="A50" s="20"/>
      <c r="B50" s="20"/>
      <c r="C50" s="3"/>
      <c r="D50" s="47"/>
    </row>
    <row r="51" spans="1:5" ht="12.75">
      <c r="A51" s="39" t="s">
        <v>125</v>
      </c>
      <c r="B51" s="39"/>
      <c r="C51" s="7"/>
      <c r="D51" s="5" t="s">
        <v>126</v>
      </c>
      <c r="E51" s="97">
        <f>E52</f>
        <v>146485</v>
      </c>
    </row>
    <row r="52" spans="1:5" ht="12.75">
      <c r="A52" s="34"/>
      <c r="B52" s="69" t="s">
        <v>121</v>
      </c>
      <c r="C52" s="57"/>
      <c r="D52" s="56" t="s">
        <v>130</v>
      </c>
      <c r="E52" s="97">
        <f>SUM(E53:E54)</f>
        <v>146485</v>
      </c>
    </row>
    <row r="53" spans="1:5" s="71" customFormat="1" ht="12.75">
      <c r="A53" s="121"/>
      <c r="B53" s="121"/>
      <c r="C53" s="72">
        <v>8550</v>
      </c>
      <c r="D53" s="71" t="s">
        <v>130</v>
      </c>
      <c r="E53" s="105">
        <v>108729</v>
      </c>
    </row>
    <row r="54" spans="1:5" ht="12.75">
      <c r="A54" s="20"/>
      <c r="B54" s="20"/>
      <c r="C54" s="6">
        <v>4580</v>
      </c>
      <c r="D54" t="s">
        <v>659</v>
      </c>
      <c r="E54" s="92">
        <v>37756</v>
      </c>
    </row>
    <row r="55" spans="1:2" ht="12.75">
      <c r="A55" s="20"/>
      <c r="B55" s="20"/>
    </row>
    <row r="56" spans="1:5" ht="12.75">
      <c r="A56" s="25" t="s">
        <v>68</v>
      </c>
      <c r="B56" s="32"/>
      <c r="C56" s="14"/>
      <c r="D56" s="41" t="s">
        <v>36</v>
      </c>
      <c r="E56" s="97">
        <f>E57</f>
        <v>86165</v>
      </c>
    </row>
    <row r="57" spans="1:5" ht="12.75">
      <c r="A57" s="60"/>
      <c r="B57" s="53" t="s">
        <v>284</v>
      </c>
      <c r="C57" s="54"/>
      <c r="D57" s="67" t="s">
        <v>280</v>
      </c>
      <c r="E57" s="97">
        <f>SUM(E58:E60)</f>
        <v>86165</v>
      </c>
    </row>
    <row r="58" spans="1:5" ht="12.75">
      <c r="A58" s="34"/>
      <c r="B58" s="34"/>
      <c r="C58" s="6">
        <v>4260</v>
      </c>
      <c r="D58" t="s">
        <v>46</v>
      </c>
      <c r="E58" s="92">
        <v>79000</v>
      </c>
    </row>
    <row r="59" spans="1:5" ht="12.75">
      <c r="A59" s="34"/>
      <c r="B59" s="34"/>
      <c r="C59" s="3">
        <v>4300</v>
      </c>
      <c r="D59" s="20" t="s">
        <v>48</v>
      </c>
      <c r="E59" s="92">
        <v>7000</v>
      </c>
    </row>
    <row r="60" spans="1:5" ht="12.75">
      <c r="A60" s="34"/>
      <c r="B60" s="34"/>
      <c r="C60" s="3">
        <v>4520</v>
      </c>
      <c r="D60" s="20" t="s">
        <v>460</v>
      </c>
      <c r="E60" s="92">
        <v>165</v>
      </c>
    </row>
    <row r="61" spans="1:4" ht="12.75">
      <c r="A61" s="34"/>
      <c r="B61" s="34"/>
      <c r="C61" s="3"/>
      <c r="D61" s="20" t="s">
        <v>239</v>
      </c>
    </row>
    <row r="62" spans="1:4" ht="12.75">
      <c r="A62" s="34"/>
      <c r="B62" s="34"/>
      <c r="C62" s="3"/>
      <c r="D62" s="20"/>
    </row>
    <row r="63" spans="1:4" ht="12.75">
      <c r="A63" s="34"/>
      <c r="B63" s="34"/>
      <c r="C63" s="3"/>
      <c r="D63" s="20"/>
    </row>
    <row r="64" spans="1:5" ht="12.75">
      <c r="A64" s="32"/>
      <c r="B64" s="32"/>
      <c r="C64" s="50"/>
      <c r="D64" s="12"/>
      <c r="E64" s="98"/>
    </row>
    <row r="65" spans="1:5" ht="12.75">
      <c r="A65" s="32"/>
      <c r="B65" s="32"/>
      <c r="C65" s="50"/>
      <c r="D65" s="12"/>
      <c r="E65" s="98"/>
    </row>
    <row r="66" spans="1:5" ht="12.75">
      <c r="A66" s="32"/>
      <c r="B66" s="32"/>
      <c r="C66" s="50"/>
      <c r="D66" s="12"/>
      <c r="E66" s="98"/>
    </row>
    <row r="67" spans="1:5" ht="12.75">
      <c r="A67" s="32"/>
      <c r="B67" s="32"/>
      <c r="C67" s="3"/>
      <c r="D67" s="20"/>
      <c r="E67" s="98"/>
    </row>
    <row r="68" spans="1:5" ht="12.75">
      <c r="A68" s="32"/>
      <c r="B68" s="32"/>
      <c r="C68" s="50"/>
      <c r="D68" s="12"/>
      <c r="E68" s="98"/>
    </row>
    <row r="69" spans="1:5" ht="12.75">
      <c r="A69" s="32"/>
      <c r="B69" s="32"/>
      <c r="C69" s="50"/>
      <c r="D69" s="12"/>
      <c r="E69" s="98"/>
    </row>
    <row r="70" spans="1:4" ht="12.75">
      <c r="A70" s="20"/>
      <c r="B70" s="20"/>
      <c r="C70" s="3"/>
      <c r="D70" s="16"/>
    </row>
    <row r="71" spans="1:10" ht="12.75">
      <c r="A71" s="35"/>
      <c r="B71" s="36"/>
      <c r="C71" s="23"/>
      <c r="D71" s="17" t="s">
        <v>28</v>
      </c>
      <c r="E71" s="91" t="s">
        <v>256</v>
      </c>
      <c r="F71" s="3"/>
      <c r="G71" s="3"/>
      <c r="H71" s="3"/>
      <c r="I71" s="15"/>
      <c r="J71" s="10"/>
    </row>
    <row r="72" spans="1:10" ht="12.75">
      <c r="A72" s="24"/>
      <c r="B72" s="33"/>
      <c r="C72" s="3"/>
      <c r="D72" s="15" t="s">
        <v>38</v>
      </c>
      <c r="E72" s="74" t="s">
        <v>679</v>
      </c>
      <c r="F72" s="3"/>
      <c r="G72" s="3"/>
      <c r="H72" s="3"/>
      <c r="I72" s="15"/>
      <c r="J72" s="10"/>
    </row>
    <row r="73" spans="1:10" ht="12.75">
      <c r="A73" s="24"/>
      <c r="B73" s="33"/>
      <c r="C73" s="3"/>
      <c r="D73" s="15"/>
      <c r="E73" s="74" t="s">
        <v>167</v>
      </c>
      <c r="F73" s="3"/>
      <c r="G73" s="3"/>
      <c r="H73" s="3"/>
      <c r="I73" s="15"/>
      <c r="J73" s="10"/>
    </row>
    <row r="74" spans="1:10" ht="12.75">
      <c r="A74" s="24"/>
      <c r="B74" s="33"/>
      <c r="C74" s="3"/>
      <c r="D74" s="15"/>
      <c r="E74" s="75" t="s">
        <v>680</v>
      </c>
      <c r="F74" s="3"/>
      <c r="G74" s="3"/>
      <c r="H74" s="3"/>
      <c r="I74" s="15"/>
      <c r="J74" s="10"/>
    </row>
    <row r="75" spans="1:10" ht="12.75">
      <c r="A75" s="30" t="s">
        <v>29</v>
      </c>
      <c r="B75" s="31" t="s">
        <v>30</v>
      </c>
      <c r="C75" s="1"/>
      <c r="D75" s="1" t="s">
        <v>31</v>
      </c>
      <c r="E75" s="93" t="s">
        <v>510</v>
      </c>
      <c r="F75" s="3"/>
      <c r="G75" s="3"/>
      <c r="H75" s="3"/>
      <c r="I75" s="3"/>
      <c r="J75" s="11"/>
    </row>
    <row r="76" spans="1:10" ht="12.75">
      <c r="A76" s="25" t="s">
        <v>65</v>
      </c>
      <c r="B76" s="32"/>
      <c r="C76" s="14"/>
      <c r="D76" s="41" t="s">
        <v>76</v>
      </c>
      <c r="E76" s="95">
        <f>SUM(+E77+E84+E142+E106+E115)</f>
        <v>11022901.98</v>
      </c>
      <c r="F76" s="15"/>
      <c r="G76" s="15"/>
      <c r="H76" s="15"/>
      <c r="I76" s="15"/>
      <c r="J76" s="10"/>
    </row>
    <row r="77" spans="1:10" ht="12.75">
      <c r="A77" s="24"/>
      <c r="B77" s="53" t="s">
        <v>69</v>
      </c>
      <c r="C77" s="54"/>
      <c r="D77" s="67" t="s">
        <v>250</v>
      </c>
      <c r="E77" s="97">
        <f>SUM(E78:E83)</f>
        <v>545000</v>
      </c>
      <c r="F77" s="15"/>
      <c r="G77" s="15"/>
      <c r="H77" s="15"/>
      <c r="I77" s="15"/>
      <c r="J77" s="10"/>
    </row>
    <row r="78" spans="1:10" ht="12.75">
      <c r="A78" s="24"/>
      <c r="B78" s="33"/>
      <c r="C78" s="3">
        <v>3030</v>
      </c>
      <c r="D78" s="15" t="s">
        <v>55</v>
      </c>
      <c r="E78" s="92">
        <v>520000</v>
      </c>
      <c r="F78" s="15"/>
      <c r="G78" s="15"/>
      <c r="H78" s="15"/>
      <c r="I78" s="15"/>
      <c r="J78" s="10"/>
    </row>
    <row r="79" spans="1:10" ht="12.75">
      <c r="A79" s="24"/>
      <c r="B79" s="33"/>
      <c r="C79" s="3">
        <v>4210</v>
      </c>
      <c r="D79" s="15" t="s">
        <v>45</v>
      </c>
      <c r="E79" s="92">
        <v>5000</v>
      </c>
      <c r="F79" s="15"/>
      <c r="G79" s="15"/>
      <c r="H79" s="15"/>
      <c r="I79" s="15"/>
      <c r="J79" s="10"/>
    </row>
    <row r="80" spans="1:10" ht="12.75">
      <c r="A80" s="24"/>
      <c r="B80" s="33"/>
      <c r="C80" s="3">
        <v>4220</v>
      </c>
      <c r="D80" s="47" t="s">
        <v>54</v>
      </c>
      <c r="E80" s="92">
        <v>1000</v>
      </c>
      <c r="F80" s="15"/>
      <c r="G80" s="15"/>
      <c r="H80" s="15"/>
      <c r="I80" s="15"/>
      <c r="J80" s="10"/>
    </row>
    <row r="81" spans="1:10" ht="12.75">
      <c r="A81" s="24"/>
      <c r="B81" s="33"/>
      <c r="C81" s="6">
        <v>4270</v>
      </c>
      <c r="D81" t="s">
        <v>47</v>
      </c>
      <c r="E81" s="92">
        <v>2000</v>
      </c>
      <c r="F81" s="15"/>
      <c r="G81" s="15"/>
      <c r="H81" s="15"/>
      <c r="I81" s="15"/>
      <c r="J81" s="10"/>
    </row>
    <row r="82" spans="1:10" ht="12.75">
      <c r="A82" s="24"/>
      <c r="B82" s="33"/>
      <c r="C82" s="3">
        <v>4300</v>
      </c>
      <c r="D82" s="15" t="s">
        <v>48</v>
      </c>
      <c r="E82" s="92">
        <v>16000</v>
      </c>
      <c r="F82" s="15"/>
      <c r="G82" s="15"/>
      <c r="H82" s="15"/>
      <c r="I82" s="15"/>
      <c r="J82" s="10"/>
    </row>
    <row r="83" spans="1:10" ht="12.75">
      <c r="A83" s="24"/>
      <c r="B83" s="33"/>
      <c r="C83" s="6">
        <v>4360</v>
      </c>
      <c r="D83" t="s">
        <v>313</v>
      </c>
      <c r="E83" s="92">
        <v>1000</v>
      </c>
      <c r="F83" s="15"/>
      <c r="G83" s="15"/>
      <c r="H83" s="15"/>
      <c r="I83" s="15"/>
      <c r="J83" s="10"/>
    </row>
    <row r="84" spans="1:10" ht="12.75">
      <c r="A84" s="24"/>
      <c r="B84" s="53" t="s">
        <v>70</v>
      </c>
      <c r="C84" s="54"/>
      <c r="D84" s="67" t="s">
        <v>71</v>
      </c>
      <c r="E84" s="97">
        <f>SUM(E85:E105)</f>
        <v>10156587.98</v>
      </c>
      <c r="F84" s="15"/>
      <c r="G84" s="15"/>
      <c r="H84" s="15"/>
      <c r="I84" s="15"/>
      <c r="J84" s="10"/>
    </row>
    <row r="85" spans="1:10" ht="12.75">
      <c r="A85" s="24"/>
      <c r="B85" s="33"/>
      <c r="C85" s="6">
        <v>3020</v>
      </c>
      <c r="D85" t="s">
        <v>420</v>
      </c>
      <c r="E85" s="92">
        <v>145000</v>
      </c>
      <c r="F85" s="15"/>
      <c r="G85" s="15"/>
      <c r="H85" s="15"/>
      <c r="I85" s="15"/>
      <c r="J85" s="10"/>
    </row>
    <row r="86" spans="1:10" ht="12.75">
      <c r="A86" s="24"/>
      <c r="B86" s="33"/>
      <c r="C86" s="6">
        <v>4010</v>
      </c>
      <c r="D86" t="s">
        <v>40</v>
      </c>
      <c r="E86" s="92">
        <v>6644474</v>
      </c>
      <c r="F86" s="15"/>
      <c r="G86" s="15"/>
      <c r="H86" s="15"/>
      <c r="I86" s="15"/>
      <c r="J86" s="10"/>
    </row>
    <row r="87" spans="1:10" ht="12.75">
      <c r="A87" s="24"/>
      <c r="B87" s="33"/>
      <c r="C87" s="6">
        <v>4040</v>
      </c>
      <c r="D87" t="s">
        <v>41</v>
      </c>
      <c r="E87" s="92">
        <v>450014</v>
      </c>
      <c r="F87" s="15"/>
      <c r="G87" s="15"/>
      <c r="H87" s="15"/>
      <c r="I87" s="15"/>
      <c r="J87" s="10"/>
    </row>
    <row r="88" spans="1:10" ht="12.75">
      <c r="A88" s="24"/>
      <c r="B88" s="33"/>
      <c r="C88" s="6">
        <v>4110</v>
      </c>
      <c r="D88" t="s">
        <v>42</v>
      </c>
      <c r="E88" s="92">
        <v>1111254</v>
      </c>
      <c r="F88" s="15"/>
      <c r="G88" s="15"/>
      <c r="H88" s="15"/>
      <c r="I88" s="15"/>
      <c r="J88" s="10"/>
    </row>
    <row r="89" spans="1:10" ht="12.75">
      <c r="A89" s="24"/>
      <c r="B89" s="33"/>
      <c r="C89" s="6">
        <v>4120</v>
      </c>
      <c r="D89" t="s">
        <v>483</v>
      </c>
      <c r="E89" s="92">
        <v>159704</v>
      </c>
      <c r="F89" s="15"/>
      <c r="G89" s="15"/>
      <c r="H89" s="15"/>
      <c r="I89" s="15"/>
      <c r="J89" s="10"/>
    </row>
    <row r="90" spans="1:10" ht="12.75">
      <c r="A90" s="24"/>
      <c r="B90" s="33"/>
      <c r="C90" s="3">
        <v>4170</v>
      </c>
      <c r="D90" s="15" t="s">
        <v>223</v>
      </c>
      <c r="E90" s="92">
        <v>75000</v>
      </c>
      <c r="F90" s="15"/>
      <c r="G90" s="15"/>
      <c r="H90" s="15"/>
      <c r="I90" s="15"/>
      <c r="J90" s="10"/>
    </row>
    <row r="91" spans="1:10" ht="12.75">
      <c r="A91" s="24"/>
      <c r="B91" s="33"/>
      <c r="C91" s="6">
        <v>4210</v>
      </c>
      <c r="D91" t="s">
        <v>45</v>
      </c>
      <c r="E91" s="92">
        <v>247200</v>
      </c>
      <c r="F91" s="15"/>
      <c r="G91" s="15"/>
      <c r="H91" s="15"/>
      <c r="I91" s="15"/>
      <c r="J91" s="10"/>
    </row>
    <row r="92" spans="1:10" ht="12.75">
      <c r="A92" s="24"/>
      <c r="B92" s="33"/>
      <c r="C92" s="3">
        <v>4220</v>
      </c>
      <c r="D92" s="47" t="s">
        <v>54</v>
      </c>
      <c r="E92" s="92">
        <v>7000</v>
      </c>
      <c r="F92" s="15"/>
      <c r="G92" s="15"/>
      <c r="H92" s="15"/>
      <c r="I92" s="15"/>
      <c r="J92" s="10"/>
    </row>
    <row r="93" spans="1:10" ht="12.75">
      <c r="A93" s="24"/>
      <c r="B93" s="33"/>
      <c r="C93" s="6">
        <v>4260</v>
      </c>
      <c r="D93" t="s">
        <v>46</v>
      </c>
      <c r="E93" s="92">
        <v>234000</v>
      </c>
      <c r="F93" s="15"/>
      <c r="G93" s="15"/>
      <c r="H93" s="15"/>
      <c r="I93" s="15"/>
      <c r="J93" s="10"/>
    </row>
    <row r="94" spans="1:10" ht="12.75">
      <c r="A94" s="29"/>
      <c r="B94" s="20"/>
      <c r="C94" s="6">
        <v>4270</v>
      </c>
      <c r="D94" t="s">
        <v>47</v>
      </c>
      <c r="E94" s="92">
        <v>37000</v>
      </c>
      <c r="F94" s="15"/>
      <c r="G94" s="15"/>
      <c r="H94" s="15"/>
      <c r="I94" s="15"/>
      <c r="J94" s="10"/>
    </row>
    <row r="95" spans="1:5" ht="12.75">
      <c r="A95" s="29"/>
      <c r="B95" s="20"/>
      <c r="C95" s="6">
        <v>4280</v>
      </c>
      <c r="D95" t="s">
        <v>243</v>
      </c>
      <c r="E95" s="92">
        <v>5000</v>
      </c>
    </row>
    <row r="96" spans="1:5" ht="12.75">
      <c r="A96" s="29"/>
      <c r="B96" s="33"/>
      <c r="C96" s="6">
        <v>4300</v>
      </c>
      <c r="D96" t="s">
        <v>48</v>
      </c>
      <c r="E96" s="92">
        <v>445011.98</v>
      </c>
    </row>
    <row r="97" spans="1:5" ht="12.75">
      <c r="A97" s="20"/>
      <c r="B97" s="33"/>
      <c r="C97" s="6">
        <v>4360</v>
      </c>
      <c r="D97" t="s">
        <v>313</v>
      </c>
      <c r="E97" s="92">
        <v>82000</v>
      </c>
    </row>
    <row r="98" spans="1:5" ht="12.75">
      <c r="A98" s="33"/>
      <c r="B98" s="33"/>
      <c r="C98" s="6">
        <v>4410</v>
      </c>
      <c r="D98" t="s">
        <v>49</v>
      </c>
      <c r="E98" s="92">
        <v>35000</v>
      </c>
    </row>
    <row r="99" spans="1:5" ht="12.75">
      <c r="A99" s="33"/>
      <c r="B99" s="33"/>
      <c r="C99" s="6">
        <v>4420</v>
      </c>
      <c r="D99" t="s">
        <v>72</v>
      </c>
      <c r="E99" s="92">
        <v>4000</v>
      </c>
    </row>
    <row r="100" spans="1:5" ht="12.75">
      <c r="A100" s="24"/>
      <c r="B100" s="33"/>
      <c r="C100" s="6">
        <v>4430</v>
      </c>
      <c r="D100" t="s">
        <v>50</v>
      </c>
      <c r="E100" s="92">
        <v>82000</v>
      </c>
    </row>
    <row r="101" spans="1:5" ht="12.75">
      <c r="A101" s="24"/>
      <c r="B101" s="33"/>
      <c r="C101" s="6">
        <v>4440</v>
      </c>
      <c r="D101" t="s">
        <v>73</v>
      </c>
      <c r="E101" s="92">
        <v>176552</v>
      </c>
    </row>
    <row r="102" spans="1:5" ht="12.75">
      <c r="A102" s="24"/>
      <c r="B102" s="33"/>
      <c r="C102" s="6">
        <v>4530</v>
      </c>
      <c r="D102" t="s">
        <v>251</v>
      </c>
      <c r="E102" s="92">
        <v>2000</v>
      </c>
    </row>
    <row r="103" spans="1:5" ht="12.75">
      <c r="A103" s="24"/>
      <c r="B103" s="33"/>
      <c r="C103" s="6">
        <v>4700</v>
      </c>
      <c r="D103" t="s">
        <v>400</v>
      </c>
      <c r="E103" s="92">
        <v>18000</v>
      </c>
    </row>
    <row r="104" spans="1:5" ht="12.75">
      <c r="A104" s="24"/>
      <c r="B104" s="33"/>
      <c r="C104" s="6">
        <v>4710</v>
      </c>
      <c r="D104" t="s">
        <v>471</v>
      </c>
      <c r="E104" s="92">
        <v>22287</v>
      </c>
    </row>
    <row r="105" spans="1:5" ht="12.75">
      <c r="A105" s="24"/>
      <c r="B105" s="33"/>
      <c r="C105" s="6">
        <v>6060</v>
      </c>
      <c r="D105" t="s">
        <v>74</v>
      </c>
      <c r="E105" s="92">
        <v>174091</v>
      </c>
    </row>
    <row r="106" spans="1:5" ht="12.75">
      <c r="A106" s="24"/>
      <c r="B106" s="53" t="s">
        <v>70</v>
      </c>
      <c r="C106" s="54"/>
      <c r="D106" s="67" t="s">
        <v>666</v>
      </c>
      <c r="E106" s="97">
        <f>SUM(E107:E114)</f>
        <v>248129</v>
      </c>
    </row>
    <row r="107" spans="1:5" ht="12.75">
      <c r="A107" s="24"/>
      <c r="B107" s="33"/>
      <c r="C107" s="6">
        <v>3020</v>
      </c>
      <c r="D107" t="s">
        <v>420</v>
      </c>
      <c r="E107" s="92">
        <v>2000</v>
      </c>
    </row>
    <row r="108" spans="1:6" ht="12.75">
      <c r="A108" s="24"/>
      <c r="B108" s="33"/>
      <c r="C108" s="6">
        <v>4010</v>
      </c>
      <c r="D108" t="s">
        <v>40</v>
      </c>
      <c r="E108" s="92">
        <v>185512</v>
      </c>
      <c r="F108" s="37"/>
    </row>
    <row r="109" spans="1:5" ht="12.75">
      <c r="A109" s="24"/>
      <c r="B109" s="33"/>
      <c r="C109" s="6">
        <v>4040</v>
      </c>
      <c r="D109" t="s">
        <v>41</v>
      </c>
      <c r="E109" s="92">
        <v>15395</v>
      </c>
    </row>
    <row r="110" spans="1:5" ht="12.75">
      <c r="A110" s="24"/>
      <c r="B110" s="33"/>
      <c r="C110" s="6">
        <v>4110</v>
      </c>
      <c r="D110" t="s">
        <v>42</v>
      </c>
      <c r="E110" s="92">
        <v>31133</v>
      </c>
    </row>
    <row r="111" spans="1:5" ht="12.75">
      <c r="A111" s="24"/>
      <c r="B111" s="33"/>
      <c r="C111" s="6">
        <v>4120</v>
      </c>
      <c r="D111" t="s">
        <v>483</v>
      </c>
      <c r="E111" s="92">
        <v>4437</v>
      </c>
    </row>
    <row r="112" spans="1:5" ht="12.75">
      <c r="A112" s="24"/>
      <c r="B112" s="33"/>
      <c r="C112" s="6">
        <v>4440</v>
      </c>
      <c r="D112" t="s">
        <v>73</v>
      </c>
      <c r="E112" s="92">
        <v>6652</v>
      </c>
    </row>
    <row r="113" spans="1:5" ht="12.75">
      <c r="A113" s="24"/>
      <c r="B113" s="33"/>
      <c r="C113" s="6">
        <v>4700</v>
      </c>
      <c r="D113" t="s">
        <v>400</v>
      </c>
      <c r="E113" s="92">
        <v>0</v>
      </c>
    </row>
    <row r="114" spans="1:5" ht="12.75">
      <c r="A114" s="24"/>
      <c r="B114" s="33"/>
      <c r="C114" s="6">
        <v>4710</v>
      </c>
      <c r="D114" t="s">
        <v>471</v>
      </c>
      <c r="E114" s="92">
        <v>3000</v>
      </c>
    </row>
    <row r="115" spans="1:5" ht="12.75">
      <c r="A115" s="24"/>
      <c r="B115" s="53" t="s">
        <v>70</v>
      </c>
      <c r="C115" s="54"/>
      <c r="D115" s="67" t="s">
        <v>71</v>
      </c>
      <c r="E115" s="97">
        <f>SUM(E117:E120)</f>
        <v>22285</v>
      </c>
    </row>
    <row r="116" spans="1:4" ht="12.75">
      <c r="A116" s="24"/>
      <c r="B116" s="33"/>
      <c r="D116" s="128" t="s">
        <v>541</v>
      </c>
    </row>
    <row r="117" spans="1:5" ht="12.75">
      <c r="A117" s="24"/>
      <c r="B117" s="33"/>
      <c r="C117" s="6">
        <v>4010</v>
      </c>
      <c r="D117" t="s">
        <v>40</v>
      </c>
      <c r="E117" s="92">
        <v>18580</v>
      </c>
    </row>
    <row r="118" spans="1:5" ht="12.75">
      <c r="A118" s="24"/>
      <c r="B118" s="33"/>
      <c r="C118" s="6">
        <v>4110</v>
      </c>
      <c r="D118" t="s">
        <v>42</v>
      </c>
      <c r="E118" s="92">
        <v>3196</v>
      </c>
    </row>
    <row r="119" spans="1:5" ht="12.75">
      <c r="A119" s="24"/>
      <c r="B119" s="33"/>
      <c r="C119" s="6">
        <v>4120</v>
      </c>
      <c r="D119" t="s">
        <v>483</v>
      </c>
      <c r="E119" s="92">
        <v>296</v>
      </c>
    </row>
    <row r="120" spans="1:5" ht="12.75">
      <c r="A120" s="24"/>
      <c r="B120" s="33"/>
      <c r="C120" s="6">
        <v>4710</v>
      </c>
      <c r="D120" t="s">
        <v>471</v>
      </c>
      <c r="E120" s="92">
        <v>213</v>
      </c>
    </row>
    <row r="121" spans="1:5" ht="12.75">
      <c r="A121" s="24"/>
      <c r="B121" s="53" t="s">
        <v>70</v>
      </c>
      <c r="C121" s="54"/>
      <c r="D121" s="67" t="s">
        <v>71</v>
      </c>
      <c r="E121" s="97">
        <f>SUM(E123:E132)</f>
        <v>245509</v>
      </c>
    </row>
    <row r="122" spans="1:4" ht="12.75">
      <c r="A122" s="24"/>
      <c r="B122" s="33"/>
      <c r="D122" s="128" t="s">
        <v>576</v>
      </c>
    </row>
    <row r="123" spans="1:5" ht="12.75">
      <c r="A123" s="24"/>
      <c r="B123" s="33"/>
      <c r="C123" s="6">
        <v>4217</v>
      </c>
      <c r="D123" t="s">
        <v>45</v>
      </c>
      <c r="E123" s="92">
        <v>96900</v>
      </c>
    </row>
    <row r="124" spans="1:5" ht="12.75">
      <c r="A124" s="24"/>
      <c r="B124" s="33"/>
      <c r="C124" s="6">
        <v>4219</v>
      </c>
      <c r="D124" t="s">
        <v>45</v>
      </c>
      <c r="E124" s="92">
        <v>22287</v>
      </c>
    </row>
    <row r="125" spans="1:5" ht="12.75">
      <c r="A125" s="24"/>
      <c r="B125" s="33"/>
      <c r="C125" s="6">
        <v>4307</v>
      </c>
      <c r="D125" t="s">
        <v>142</v>
      </c>
      <c r="E125" s="92">
        <v>27500</v>
      </c>
    </row>
    <row r="126" spans="1:5" ht="12.75">
      <c r="A126" s="24"/>
      <c r="B126" s="33"/>
      <c r="C126" s="6">
        <v>4309</v>
      </c>
      <c r="D126" t="s">
        <v>142</v>
      </c>
      <c r="E126" s="92">
        <v>6325</v>
      </c>
    </row>
    <row r="127" spans="1:5" ht="12.75">
      <c r="A127" s="24"/>
      <c r="B127" s="33"/>
      <c r="C127" s="6">
        <v>4367</v>
      </c>
      <c r="D127" t="s">
        <v>313</v>
      </c>
      <c r="E127" s="92">
        <v>2000</v>
      </c>
    </row>
    <row r="128" spans="1:5" ht="12.75">
      <c r="A128" s="24"/>
      <c r="B128" s="33"/>
      <c r="C128" s="6">
        <v>4369</v>
      </c>
      <c r="D128" t="s">
        <v>313</v>
      </c>
      <c r="E128" s="92">
        <v>460</v>
      </c>
    </row>
    <row r="129" spans="1:5" ht="12.75">
      <c r="A129" s="24"/>
      <c r="B129" s="33"/>
      <c r="C129" s="6">
        <v>4707</v>
      </c>
      <c r="D129" t="s">
        <v>400</v>
      </c>
      <c r="E129" s="92">
        <v>18000</v>
      </c>
    </row>
    <row r="130" spans="1:5" ht="12.75">
      <c r="A130" s="24"/>
      <c r="B130" s="33"/>
      <c r="C130" s="6">
        <v>4709</v>
      </c>
      <c r="D130" t="s">
        <v>400</v>
      </c>
      <c r="E130" s="92">
        <v>4140</v>
      </c>
    </row>
    <row r="131" spans="1:5" ht="12.75">
      <c r="A131" s="24"/>
      <c r="B131" s="33"/>
      <c r="C131" s="6">
        <v>6067</v>
      </c>
      <c r="D131" t="s">
        <v>74</v>
      </c>
      <c r="E131" s="92">
        <v>55200</v>
      </c>
    </row>
    <row r="132" spans="1:5" ht="12.75">
      <c r="A132" s="24"/>
      <c r="B132" s="33"/>
      <c r="C132" s="6">
        <v>6069</v>
      </c>
      <c r="D132" t="s">
        <v>74</v>
      </c>
      <c r="E132" s="92">
        <v>12697</v>
      </c>
    </row>
    <row r="133" spans="1:5" ht="12.75">
      <c r="A133" s="24"/>
      <c r="B133" s="53" t="s">
        <v>70</v>
      </c>
      <c r="C133" s="54"/>
      <c r="D133" s="67" t="s">
        <v>71</v>
      </c>
      <c r="E133" s="97">
        <f>SUM(E135:E140)</f>
        <v>122576</v>
      </c>
    </row>
    <row r="134" spans="1:4" ht="12.75">
      <c r="A134" s="24"/>
      <c r="B134" s="33"/>
      <c r="D134" s="128" t="s">
        <v>671</v>
      </c>
    </row>
    <row r="135" spans="1:5" ht="12.75">
      <c r="A135" s="24"/>
      <c r="B135" s="33"/>
      <c r="C135" s="6">
        <v>4217</v>
      </c>
      <c r="D135" t="s">
        <v>45</v>
      </c>
      <c r="E135" s="92">
        <v>20227</v>
      </c>
    </row>
    <row r="136" spans="1:5" ht="12.75">
      <c r="A136" s="24"/>
      <c r="B136" s="33"/>
      <c r="C136" s="6">
        <v>4219</v>
      </c>
      <c r="D136" t="s">
        <v>45</v>
      </c>
      <c r="E136" s="92">
        <v>9293</v>
      </c>
    </row>
    <row r="137" spans="1:5" ht="12.75">
      <c r="A137" s="24"/>
      <c r="B137" s="33"/>
      <c r="C137" s="6">
        <v>4307</v>
      </c>
      <c r="D137" t="s">
        <v>142</v>
      </c>
      <c r="E137" s="92">
        <v>30893</v>
      </c>
    </row>
    <row r="138" spans="1:5" ht="12.75">
      <c r="A138" s="24"/>
      <c r="B138" s="33"/>
      <c r="C138" s="6">
        <v>4309</v>
      </c>
      <c r="D138" t="s">
        <v>142</v>
      </c>
      <c r="E138" s="92">
        <v>14193</v>
      </c>
    </row>
    <row r="139" spans="1:5" ht="12.75">
      <c r="A139" s="24"/>
      <c r="B139" s="33"/>
      <c r="C139" s="6">
        <v>6067</v>
      </c>
      <c r="D139" t="s">
        <v>74</v>
      </c>
      <c r="E139" s="92">
        <v>32869</v>
      </c>
    </row>
    <row r="140" spans="1:5" ht="12.75">
      <c r="A140" s="24"/>
      <c r="B140" s="33"/>
      <c r="C140" s="6">
        <v>6069</v>
      </c>
      <c r="D140" t="s">
        <v>74</v>
      </c>
      <c r="E140" s="92">
        <v>15101</v>
      </c>
    </row>
    <row r="141" spans="1:2" ht="12.75">
      <c r="A141" s="24"/>
      <c r="B141" s="33"/>
    </row>
    <row r="142" spans="1:5" ht="12.75">
      <c r="A142" s="24"/>
      <c r="B142" s="53" t="s">
        <v>75</v>
      </c>
      <c r="C142" s="57"/>
      <c r="D142" s="56" t="s">
        <v>1</v>
      </c>
      <c r="E142" s="97">
        <f>SUM(E143:E150)</f>
        <v>50900</v>
      </c>
    </row>
    <row r="143" spans="1:5" ht="12.75">
      <c r="A143" s="24"/>
      <c r="B143" s="33"/>
      <c r="C143" s="6">
        <v>2900</v>
      </c>
      <c r="D143" t="s">
        <v>439</v>
      </c>
      <c r="E143" s="92">
        <v>1000</v>
      </c>
    </row>
    <row r="144" spans="1:4" ht="12.75">
      <c r="A144" s="24"/>
      <c r="B144" s="33"/>
      <c r="D144" t="s">
        <v>440</v>
      </c>
    </row>
    <row r="145" spans="1:4" ht="12.75">
      <c r="A145" s="24"/>
      <c r="B145" s="33"/>
      <c r="D145" t="s">
        <v>441</v>
      </c>
    </row>
    <row r="146" spans="1:4" ht="12.75">
      <c r="A146" s="24"/>
      <c r="B146" s="33"/>
      <c r="D146" t="s">
        <v>442</v>
      </c>
    </row>
    <row r="147" spans="1:5" ht="12.75">
      <c r="A147" s="24"/>
      <c r="B147" s="33"/>
      <c r="C147" s="3">
        <v>3030</v>
      </c>
      <c r="D147" s="15" t="s">
        <v>55</v>
      </c>
      <c r="E147" s="92">
        <v>36100</v>
      </c>
    </row>
    <row r="148" spans="1:5" ht="12.75">
      <c r="A148" s="24"/>
      <c r="B148" s="33"/>
      <c r="C148" s="6">
        <v>4210</v>
      </c>
      <c r="D148" t="s">
        <v>45</v>
      </c>
      <c r="E148" s="92">
        <v>3900</v>
      </c>
    </row>
    <row r="149" spans="1:5" ht="12.75">
      <c r="A149" s="24"/>
      <c r="B149" s="33"/>
      <c r="C149" s="6">
        <v>4220</v>
      </c>
      <c r="D149" s="2" t="s">
        <v>54</v>
      </c>
      <c r="E149" s="92">
        <v>5400</v>
      </c>
    </row>
    <row r="150" spans="1:5" ht="12.75">
      <c r="A150" s="24"/>
      <c r="B150" s="33"/>
      <c r="C150" s="6">
        <v>4300</v>
      </c>
      <c r="D150" t="s">
        <v>142</v>
      </c>
      <c r="E150" s="92">
        <v>4500</v>
      </c>
    </row>
    <row r="151" spans="1:5" ht="12.75">
      <c r="A151" s="25" t="s">
        <v>65</v>
      </c>
      <c r="B151" s="32"/>
      <c r="C151" s="14"/>
      <c r="D151" s="41" t="s">
        <v>227</v>
      </c>
      <c r="E151" s="95">
        <f>E152+E161</f>
        <v>456197.54</v>
      </c>
    </row>
    <row r="152" spans="1:5" ht="12.75">
      <c r="A152" s="24"/>
      <c r="B152" s="53" t="s">
        <v>77</v>
      </c>
      <c r="C152" s="54"/>
      <c r="D152" s="67" t="s">
        <v>111</v>
      </c>
      <c r="E152" s="97">
        <f>SUM(E153:E160)</f>
        <v>443969</v>
      </c>
    </row>
    <row r="153" spans="1:5" ht="12.75">
      <c r="A153" s="24"/>
      <c r="B153" s="33"/>
      <c r="C153" s="6">
        <v>4010</v>
      </c>
      <c r="D153" t="s">
        <v>40</v>
      </c>
      <c r="E153" s="92">
        <v>289500.56</v>
      </c>
    </row>
    <row r="154" spans="1:5" ht="12.75">
      <c r="A154" s="33"/>
      <c r="B154" s="33"/>
      <c r="C154" s="6">
        <v>4040</v>
      </c>
      <c r="D154" t="s">
        <v>41</v>
      </c>
      <c r="E154" s="92">
        <v>30351.44</v>
      </c>
    </row>
    <row r="155" spans="1:5" ht="12.75">
      <c r="A155" s="33"/>
      <c r="B155" s="33"/>
      <c r="C155" s="6">
        <v>4110</v>
      </c>
      <c r="D155" t="s">
        <v>42</v>
      </c>
      <c r="E155" s="92">
        <v>54630</v>
      </c>
    </row>
    <row r="156" spans="1:5" ht="12.75">
      <c r="A156" s="33"/>
      <c r="B156" s="33"/>
      <c r="C156" s="6">
        <v>4120</v>
      </c>
      <c r="D156" t="s">
        <v>483</v>
      </c>
      <c r="E156" s="92">
        <v>7798</v>
      </c>
    </row>
    <row r="157" spans="1:5" ht="12.75">
      <c r="A157" s="33"/>
      <c r="B157" s="33"/>
      <c r="C157" s="6">
        <v>4210</v>
      </c>
      <c r="D157" s="2" t="s">
        <v>45</v>
      </c>
      <c r="E157" s="92">
        <v>8446</v>
      </c>
    </row>
    <row r="158" spans="1:5" ht="12.75">
      <c r="A158" s="33"/>
      <c r="B158" s="33"/>
      <c r="C158" s="6">
        <v>4300</v>
      </c>
      <c r="D158" t="s">
        <v>142</v>
      </c>
      <c r="E158" s="92">
        <v>35054</v>
      </c>
    </row>
    <row r="159" spans="1:5" ht="12.75">
      <c r="A159" s="33"/>
      <c r="B159" s="33"/>
      <c r="C159" s="6">
        <v>4440</v>
      </c>
      <c r="D159" t="s">
        <v>73</v>
      </c>
      <c r="E159" s="92">
        <v>17739</v>
      </c>
    </row>
    <row r="160" spans="1:5" ht="12.75">
      <c r="A160" s="33"/>
      <c r="B160" s="33"/>
      <c r="C160" s="6">
        <v>4710</v>
      </c>
      <c r="D160" t="s">
        <v>471</v>
      </c>
      <c r="E160" s="92">
        <v>450</v>
      </c>
    </row>
    <row r="161" spans="1:5" ht="12.75">
      <c r="A161" s="33"/>
      <c r="B161" s="53" t="s">
        <v>77</v>
      </c>
      <c r="C161" s="54"/>
      <c r="D161" s="67" t="s">
        <v>588</v>
      </c>
      <c r="E161" s="97">
        <f>SUM(E162:E170)</f>
        <v>12228.54</v>
      </c>
    </row>
    <row r="162" spans="1:5" ht="12.75">
      <c r="A162" s="33"/>
      <c r="B162" s="33"/>
      <c r="C162" s="6">
        <v>4010</v>
      </c>
      <c r="D162" t="s">
        <v>40</v>
      </c>
      <c r="E162" s="92">
        <v>0</v>
      </c>
    </row>
    <row r="163" spans="1:5" ht="12.75">
      <c r="A163" s="33"/>
      <c r="B163" s="33"/>
      <c r="C163" s="6">
        <v>4110</v>
      </c>
      <c r="D163" t="s">
        <v>42</v>
      </c>
      <c r="E163" s="92">
        <v>0</v>
      </c>
    </row>
    <row r="164" spans="1:5" ht="12.75">
      <c r="A164" s="33"/>
      <c r="B164" s="33"/>
      <c r="C164" s="6">
        <v>4120</v>
      </c>
      <c r="D164" t="s">
        <v>483</v>
      </c>
      <c r="E164" s="92">
        <v>0</v>
      </c>
    </row>
    <row r="165" spans="1:5" ht="12.75">
      <c r="A165" s="33"/>
      <c r="B165" s="33"/>
      <c r="C165" s="6">
        <v>4300</v>
      </c>
      <c r="D165" t="s">
        <v>142</v>
      </c>
      <c r="E165" s="92">
        <v>0</v>
      </c>
    </row>
    <row r="166" spans="1:5" ht="12.75">
      <c r="A166" s="33"/>
      <c r="B166" s="33"/>
      <c r="C166" s="6">
        <v>4307</v>
      </c>
      <c r="D166" s="115" t="s">
        <v>624</v>
      </c>
      <c r="E166" s="92">
        <v>838.5</v>
      </c>
    </row>
    <row r="167" spans="1:5" ht="12.75">
      <c r="A167" s="33"/>
      <c r="B167" s="33"/>
      <c r="C167" s="6">
        <v>4740</v>
      </c>
      <c r="D167" s="115" t="s">
        <v>633</v>
      </c>
      <c r="E167" s="92">
        <v>9865.29</v>
      </c>
    </row>
    <row r="168" spans="1:4" ht="12.75">
      <c r="A168" s="33"/>
      <c r="B168" s="33"/>
      <c r="D168" s="115" t="s">
        <v>632</v>
      </c>
    </row>
    <row r="169" spans="1:5" ht="12.75">
      <c r="A169" s="33"/>
      <c r="B169" s="33"/>
      <c r="C169" s="6">
        <v>4850</v>
      </c>
      <c r="D169" s="115" t="s">
        <v>635</v>
      </c>
      <c r="E169" s="92">
        <v>1524.75</v>
      </c>
    </row>
    <row r="170" spans="1:4" ht="12.75">
      <c r="A170" s="33"/>
      <c r="B170" s="33"/>
      <c r="D170" s="115" t="s">
        <v>634</v>
      </c>
    </row>
    <row r="171" spans="1:5" ht="12.75">
      <c r="A171" s="25" t="s">
        <v>66</v>
      </c>
      <c r="B171" s="32"/>
      <c r="C171" s="14"/>
      <c r="D171" s="41" t="s">
        <v>85</v>
      </c>
      <c r="E171" s="97">
        <f>E172+E182</f>
        <v>310643</v>
      </c>
    </row>
    <row r="172" spans="1:5" ht="12.75">
      <c r="A172" s="68"/>
      <c r="B172" s="53" t="s">
        <v>325</v>
      </c>
      <c r="C172" s="54"/>
      <c r="D172" s="67" t="s">
        <v>326</v>
      </c>
      <c r="E172" s="97">
        <f>SUM(E173:E181)</f>
        <v>295100</v>
      </c>
    </row>
    <row r="173" spans="1:5" ht="12.75">
      <c r="A173" s="60"/>
      <c r="B173" s="60"/>
      <c r="C173" s="6">
        <v>3020</v>
      </c>
      <c r="D173" t="s">
        <v>420</v>
      </c>
      <c r="E173" s="92">
        <v>3000</v>
      </c>
    </row>
    <row r="174" spans="1:5" ht="12.75">
      <c r="A174" s="33"/>
      <c r="B174" s="33"/>
      <c r="C174" s="6">
        <v>4010</v>
      </c>
      <c r="D174" t="s">
        <v>40</v>
      </c>
      <c r="E174" s="92">
        <v>211093</v>
      </c>
    </row>
    <row r="175" spans="1:5" ht="12.75">
      <c r="A175" s="33"/>
      <c r="B175" s="33"/>
      <c r="C175" s="6">
        <v>4040</v>
      </c>
      <c r="D175" t="s">
        <v>41</v>
      </c>
      <c r="E175" s="92">
        <v>16438</v>
      </c>
    </row>
    <row r="176" spans="1:5" ht="12.75">
      <c r="A176" s="33"/>
      <c r="B176" s="33"/>
      <c r="C176" s="6">
        <v>4110</v>
      </c>
      <c r="D176" t="s">
        <v>42</v>
      </c>
      <c r="E176" s="92">
        <v>36545</v>
      </c>
    </row>
    <row r="177" spans="1:5" ht="12.75">
      <c r="A177" s="33"/>
      <c r="B177" s="33"/>
      <c r="C177" s="6">
        <v>4120</v>
      </c>
      <c r="D177" t="s">
        <v>483</v>
      </c>
      <c r="E177" s="92">
        <v>5209</v>
      </c>
    </row>
    <row r="178" spans="1:5" ht="12.75">
      <c r="A178" s="33"/>
      <c r="B178" s="33"/>
      <c r="C178" s="6">
        <v>4260</v>
      </c>
      <c r="D178" t="s">
        <v>46</v>
      </c>
      <c r="E178" s="92">
        <v>4160</v>
      </c>
    </row>
    <row r="179" spans="1:5" ht="12.75">
      <c r="A179" s="33"/>
      <c r="B179" s="33"/>
      <c r="C179" s="6">
        <v>4300</v>
      </c>
      <c r="D179" t="s">
        <v>142</v>
      </c>
      <c r="E179" s="92">
        <v>9840</v>
      </c>
    </row>
    <row r="180" spans="1:5" ht="12.75">
      <c r="A180" s="33"/>
      <c r="B180" s="33"/>
      <c r="C180" s="6">
        <v>4440</v>
      </c>
      <c r="D180" t="s">
        <v>73</v>
      </c>
      <c r="E180" s="92">
        <v>8315</v>
      </c>
    </row>
    <row r="181" spans="1:5" ht="12.75">
      <c r="A181" s="33"/>
      <c r="B181" s="33"/>
      <c r="C181" s="6">
        <v>4710</v>
      </c>
      <c r="D181" t="s">
        <v>471</v>
      </c>
      <c r="E181" s="92">
        <v>500</v>
      </c>
    </row>
    <row r="182" spans="1:5" ht="12.75">
      <c r="A182" s="33"/>
      <c r="B182" s="59" t="s">
        <v>484</v>
      </c>
      <c r="C182" s="57"/>
      <c r="D182" s="56" t="s">
        <v>485</v>
      </c>
      <c r="E182" s="97">
        <f>SUM(E183:E186)</f>
        <v>15543</v>
      </c>
    </row>
    <row r="183" spans="1:5" ht="12.75">
      <c r="A183" s="33"/>
      <c r="B183" s="33"/>
      <c r="C183" s="6">
        <v>4010</v>
      </c>
      <c r="D183" t="s">
        <v>40</v>
      </c>
      <c r="E183" s="92">
        <v>12980</v>
      </c>
    </row>
    <row r="184" spans="1:5" ht="12.75">
      <c r="A184" s="33"/>
      <c r="B184" s="33"/>
      <c r="C184" s="6">
        <v>4110</v>
      </c>
      <c r="D184" t="s">
        <v>42</v>
      </c>
      <c r="E184" s="92">
        <v>2232</v>
      </c>
    </row>
    <row r="185" spans="1:5" ht="12.75">
      <c r="A185" s="33"/>
      <c r="B185" s="33"/>
      <c r="C185" s="6">
        <v>4120</v>
      </c>
      <c r="D185" t="s">
        <v>483</v>
      </c>
      <c r="E185" s="92">
        <v>194</v>
      </c>
    </row>
    <row r="186" spans="1:5" ht="12.75">
      <c r="A186" s="33"/>
      <c r="B186" s="33"/>
      <c r="C186" s="6">
        <v>4710</v>
      </c>
      <c r="D186" t="s">
        <v>471</v>
      </c>
      <c r="E186" s="92">
        <v>137</v>
      </c>
    </row>
    <row r="187" spans="1:5" ht="13.5" customHeight="1">
      <c r="A187" s="32" t="s">
        <v>81</v>
      </c>
      <c r="B187" s="32"/>
      <c r="C187" s="7"/>
      <c r="D187" s="5" t="s">
        <v>154</v>
      </c>
      <c r="E187" s="95">
        <f>SUM(E189)</f>
        <v>5294</v>
      </c>
    </row>
    <row r="188" spans="1:5" ht="12.75">
      <c r="A188" s="32"/>
      <c r="B188" s="32"/>
      <c r="C188" s="7"/>
      <c r="D188" s="5" t="s">
        <v>155</v>
      </c>
      <c r="E188" s="95"/>
    </row>
    <row r="189" spans="1:5" ht="12.75">
      <c r="A189" s="33"/>
      <c r="B189" s="53" t="s">
        <v>82</v>
      </c>
      <c r="C189" s="57"/>
      <c r="D189" s="56" t="s">
        <v>83</v>
      </c>
      <c r="E189" s="97">
        <f>SUM(E191:E194)</f>
        <v>5294</v>
      </c>
    </row>
    <row r="190" spans="1:4" ht="12.75">
      <c r="A190" s="33"/>
      <c r="B190" s="33"/>
      <c r="D190" s="56" t="s">
        <v>84</v>
      </c>
    </row>
    <row r="191" spans="1:5" ht="12.75">
      <c r="A191" s="33"/>
      <c r="B191" s="33"/>
      <c r="C191" s="6">
        <v>4110</v>
      </c>
      <c r="D191" t="s">
        <v>42</v>
      </c>
      <c r="E191" s="92">
        <v>705</v>
      </c>
    </row>
    <row r="192" spans="1:5" ht="12.75">
      <c r="A192" s="33"/>
      <c r="B192" s="33"/>
      <c r="C192" s="6">
        <v>4120</v>
      </c>
      <c r="D192" t="s">
        <v>483</v>
      </c>
      <c r="E192" s="92">
        <v>101</v>
      </c>
    </row>
    <row r="193" spans="1:5" ht="12.75">
      <c r="A193" s="33"/>
      <c r="B193" s="33"/>
      <c r="C193" s="6">
        <v>4170</v>
      </c>
      <c r="D193" s="47" t="s">
        <v>223</v>
      </c>
      <c r="E193" s="92">
        <v>4100</v>
      </c>
    </row>
    <row r="194" spans="1:5" ht="12.75">
      <c r="A194" s="33"/>
      <c r="B194" s="33"/>
      <c r="C194" s="6">
        <v>4210</v>
      </c>
      <c r="D194" s="2" t="s">
        <v>45</v>
      </c>
      <c r="E194" s="92">
        <v>388</v>
      </c>
    </row>
    <row r="195" spans="1:4" ht="12.75">
      <c r="A195" s="33"/>
      <c r="B195" s="33"/>
      <c r="D195" s="2"/>
    </row>
    <row r="196" spans="1:4" ht="12.75">
      <c r="A196" s="33"/>
      <c r="B196" s="33"/>
      <c r="D196" s="2"/>
    </row>
    <row r="197" spans="1:4" ht="12.75">
      <c r="A197" s="33"/>
      <c r="B197" s="33"/>
      <c r="D197" s="2"/>
    </row>
    <row r="198" spans="1:4" ht="12.75">
      <c r="A198" s="33"/>
      <c r="B198" s="33"/>
      <c r="D198" s="2"/>
    </row>
    <row r="199" spans="1:2" ht="13.5" customHeight="1">
      <c r="A199" s="33"/>
      <c r="B199" s="33"/>
    </row>
    <row r="200" spans="1:5" ht="13.5" customHeight="1">
      <c r="A200" s="24"/>
      <c r="B200" s="33"/>
      <c r="D200" s="17" t="s">
        <v>28</v>
      </c>
      <c r="E200" s="102" t="s">
        <v>256</v>
      </c>
    </row>
    <row r="201" spans="1:5" ht="12.75">
      <c r="A201" s="24"/>
      <c r="B201" s="33"/>
      <c r="C201" s="3"/>
      <c r="D201" s="3" t="s">
        <v>168</v>
      </c>
      <c r="E201" s="74" t="s">
        <v>679</v>
      </c>
    </row>
    <row r="202" spans="1:5" ht="12.75">
      <c r="A202" s="24"/>
      <c r="B202" s="33"/>
      <c r="C202" s="3"/>
      <c r="D202" s="3"/>
      <c r="E202" s="74" t="s">
        <v>167</v>
      </c>
    </row>
    <row r="203" spans="1:5" s="56" customFormat="1" ht="12.75">
      <c r="A203" s="24"/>
      <c r="B203" s="33"/>
      <c r="C203" s="3"/>
      <c r="D203" s="3"/>
      <c r="E203" s="75" t="s">
        <v>680</v>
      </c>
    </row>
    <row r="204" spans="1:5" ht="12.75">
      <c r="A204" s="30" t="s">
        <v>29</v>
      </c>
      <c r="B204" s="31" t="s">
        <v>30</v>
      </c>
      <c r="C204" s="1"/>
      <c r="D204" s="1" t="s">
        <v>31</v>
      </c>
      <c r="E204" s="93" t="s">
        <v>510</v>
      </c>
    </row>
    <row r="205" spans="1:5" ht="12.75">
      <c r="A205" s="53" t="s">
        <v>350</v>
      </c>
      <c r="B205" s="53"/>
      <c r="C205" s="57"/>
      <c r="D205" s="55" t="s">
        <v>351</v>
      </c>
      <c r="E205" s="99">
        <f>E206</f>
        <v>1000</v>
      </c>
    </row>
    <row r="206" spans="1:5" ht="12.75">
      <c r="A206" s="33"/>
      <c r="B206" s="53" t="s">
        <v>352</v>
      </c>
      <c r="C206" s="57"/>
      <c r="D206" s="55" t="s">
        <v>353</v>
      </c>
      <c r="E206" s="99">
        <f>E207</f>
        <v>1000</v>
      </c>
    </row>
    <row r="207" spans="1:5" ht="12.75">
      <c r="A207" s="24"/>
      <c r="B207" s="33"/>
      <c r="C207" s="6">
        <v>2360</v>
      </c>
      <c r="D207" t="s">
        <v>331</v>
      </c>
      <c r="E207" s="100">
        <v>1000</v>
      </c>
    </row>
    <row r="208" spans="1:5" ht="12.75">
      <c r="A208" s="24"/>
      <c r="B208" s="33"/>
      <c r="D208" t="s">
        <v>332</v>
      </c>
      <c r="E208" s="100"/>
    </row>
    <row r="209" spans="1:5" ht="12.75">
      <c r="A209" s="24"/>
      <c r="B209" s="33"/>
      <c r="D209" t="s">
        <v>333</v>
      </c>
      <c r="E209" s="100"/>
    </row>
    <row r="210" spans="1:5" ht="12.75">
      <c r="A210" s="24"/>
      <c r="B210" s="33"/>
      <c r="D210" t="s">
        <v>334</v>
      </c>
      <c r="E210" s="94"/>
    </row>
    <row r="211" spans="1:5" ht="12.75">
      <c r="A211" s="24"/>
      <c r="B211" s="33"/>
      <c r="D211" t="s">
        <v>335</v>
      </c>
      <c r="E211" s="94"/>
    </row>
    <row r="212" spans="1:5" ht="12.75">
      <c r="A212" s="24"/>
      <c r="B212" s="33"/>
      <c r="C212" s="3"/>
      <c r="D212" s="3"/>
      <c r="E212" s="94"/>
    </row>
    <row r="213" spans="1:5" s="56" customFormat="1" ht="12.75">
      <c r="A213" s="113" t="s">
        <v>387</v>
      </c>
      <c r="B213" s="53"/>
      <c r="C213" s="54"/>
      <c r="D213" s="65" t="s">
        <v>388</v>
      </c>
      <c r="E213" s="99">
        <f>E214</f>
        <v>2000</v>
      </c>
    </row>
    <row r="214" spans="1:5" ht="12.75">
      <c r="A214" s="24"/>
      <c r="B214" s="53" t="s">
        <v>389</v>
      </c>
      <c r="C214" s="54"/>
      <c r="D214" s="65" t="s">
        <v>390</v>
      </c>
      <c r="E214" s="99">
        <f>E215</f>
        <v>2000</v>
      </c>
    </row>
    <row r="215" spans="1:5" ht="12.75">
      <c r="A215" s="24"/>
      <c r="B215" s="33"/>
      <c r="C215" s="6">
        <v>2360</v>
      </c>
      <c r="D215" t="s">
        <v>331</v>
      </c>
      <c r="E215" s="100">
        <v>2000</v>
      </c>
    </row>
    <row r="216" spans="1:5" ht="12.75">
      <c r="A216" s="24"/>
      <c r="B216" s="33"/>
      <c r="D216" t="s">
        <v>332</v>
      </c>
      <c r="E216" s="94"/>
    </row>
    <row r="217" spans="1:5" ht="12.75">
      <c r="A217" s="24"/>
      <c r="B217" s="33"/>
      <c r="D217" t="s">
        <v>333</v>
      </c>
      <c r="E217" s="94"/>
    </row>
    <row r="218" spans="1:5" ht="12.75">
      <c r="A218" s="24"/>
      <c r="B218" s="33"/>
      <c r="D218" t="s">
        <v>334</v>
      </c>
      <c r="E218" s="94"/>
    </row>
    <row r="219" spans="1:5" ht="12.75">
      <c r="A219" s="24"/>
      <c r="B219" s="33"/>
      <c r="D219" t="s">
        <v>335</v>
      </c>
      <c r="E219" s="94"/>
    </row>
    <row r="220" spans="1:5" ht="12.75">
      <c r="A220" s="33"/>
      <c r="B220" s="33"/>
      <c r="E220" s="94"/>
    </row>
    <row r="221" spans="1:5" ht="12.75">
      <c r="A221" s="32" t="s">
        <v>157</v>
      </c>
      <c r="B221" s="32"/>
      <c r="C221" s="14"/>
      <c r="D221" s="26" t="s">
        <v>10</v>
      </c>
      <c r="E221" s="103">
        <f>E230+E255+E241+E222+E226+E246</f>
        <v>6863895.459999999</v>
      </c>
    </row>
    <row r="222" spans="1:5" s="71" customFormat="1" ht="12.75">
      <c r="A222" s="111"/>
      <c r="B222" s="53" t="s">
        <v>437</v>
      </c>
      <c r="C222" s="54"/>
      <c r="D222" s="65" t="s">
        <v>2</v>
      </c>
      <c r="E222" s="99">
        <f>SUM(E223:E224)</f>
        <v>168439.1</v>
      </c>
    </row>
    <row r="223" spans="1:5" s="71" customFormat="1" ht="12.75">
      <c r="A223" s="111"/>
      <c r="B223" s="53"/>
      <c r="C223" s="6">
        <v>4110</v>
      </c>
      <c r="D223" t="s">
        <v>42</v>
      </c>
      <c r="E223" s="104">
        <v>514.1</v>
      </c>
    </row>
    <row r="224" spans="1:5" ht="12.75">
      <c r="A224" s="32"/>
      <c r="B224" s="32"/>
      <c r="C224" s="61">
        <v>2540</v>
      </c>
      <c r="D224" s="64" t="s">
        <v>286</v>
      </c>
      <c r="E224" s="104">
        <v>167925</v>
      </c>
    </row>
    <row r="225" spans="1:5" ht="12.75">
      <c r="A225" s="32"/>
      <c r="B225" s="32"/>
      <c r="C225" s="61"/>
      <c r="D225" s="64" t="s">
        <v>287</v>
      </c>
      <c r="E225" s="103"/>
    </row>
    <row r="226" spans="1:5" ht="12.75">
      <c r="A226" s="32"/>
      <c r="B226" s="53" t="s">
        <v>479</v>
      </c>
      <c r="C226" s="54"/>
      <c r="D226" s="65" t="s">
        <v>480</v>
      </c>
      <c r="E226" s="99">
        <f>E227</f>
        <v>20000</v>
      </c>
    </row>
    <row r="227" spans="1:5" ht="12.75">
      <c r="A227" s="32"/>
      <c r="B227" s="32"/>
      <c r="C227" s="9">
        <v>4330</v>
      </c>
      <c r="D227" s="2" t="s">
        <v>220</v>
      </c>
      <c r="E227" s="104">
        <v>20000</v>
      </c>
    </row>
    <row r="228" spans="1:5" ht="12.75">
      <c r="A228" s="32"/>
      <c r="B228" s="32"/>
      <c r="D228" t="s">
        <v>221</v>
      </c>
      <c r="E228" s="103"/>
    </row>
    <row r="229" spans="1:5" ht="12.75">
      <c r="A229" s="32"/>
      <c r="B229" s="32"/>
      <c r="C229" s="61"/>
      <c r="D229" s="64"/>
      <c r="E229" s="103"/>
    </row>
    <row r="230" spans="1:5" ht="12.75">
      <c r="A230" s="60"/>
      <c r="B230" s="53" t="s">
        <v>327</v>
      </c>
      <c r="C230" s="54"/>
      <c r="D230" s="65" t="s">
        <v>324</v>
      </c>
      <c r="E230" s="99">
        <f>SUM(E231:E239)</f>
        <v>4949329.84</v>
      </c>
    </row>
    <row r="231" spans="1:5" ht="12.75">
      <c r="A231" s="60"/>
      <c r="B231" s="60"/>
      <c r="C231" s="61">
        <v>2310</v>
      </c>
      <c r="D231" s="16" t="s">
        <v>461</v>
      </c>
      <c r="E231" s="101">
        <v>10000</v>
      </c>
    </row>
    <row r="232" spans="1:5" ht="12.75">
      <c r="A232" s="60"/>
      <c r="B232" s="60"/>
      <c r="C232" s="61"/>
      <c r="D232" s="16" t="s">
        <v>341</v>
      </c>
      <c r="E232" s="101"/>
    </row>
    <row r="233" spans="1:5" ht="12.75">
      <c r="A233" s="60"/>
      <c r="B233" s="60"/>
      <c r="C233" s="61"/>
      <c r="D233" s="16" t="s">
        <v>342</v>
      </c>
      <c r="E233" s="101"/>
    </row>
    <row r="234" spans="1:5" ht="12.75">
      <c r="A234" s="60"/>
      <c r="B234" s="60"/>
      <c r="C234" s="61">
        <v>2340</v>
      </c>
      <c r="D234" s="16" t="s">
        <v>663</v>
      </c>
      <c r="E234" s="101">
        <v>9682.84</v>
      </c>
    </row>
    <row r="235" spans="1:5" ht="12.75">
      <c r="A235" s="60"/>
      <c r="B235" s="60"/>
      <c r="C235" s="61"/>
      <c r="D235" s="16" t="s">
        <v>664</v>
      </c>
      <c r="E235" s="101"/>
    </row>
    <row r="236" spans="1:5" ht="12.75">
      <c r="A236" s="60"/>
      <c r="B236" s="60"/>
      <c r="C236" s="61"/>
      <c r="D236" s="16" t="s">
        <v>665</v>
      </c>
      <c r="E236" s="101"/>
    </row>
    <row r="237" spans="1:5" ht="12.75">
      <c r="A237" s="32"/>
      <c r="B237" s="32"/>
      <c r="C237" s="61">
        <v>2540</v>
      </c>
      <c r="D237" s="64" t="s">
        <v>286</v>
      </c>
      <c r="E237" s="101">
        <v>4788647</v>
      </c>
    </row>
    <row r="238" spans="1:5" ht="12.75">
      <c r="A238" s="32"/>
      <c r="B238" s="32"/>
      <c r="C238" s="61"/>
      <c r="D238" s="64" t="s">
        <v>287</v>
      </c>
      <c r="E238" s="103"/>
    </row>
    <row r="239" spans="1:5" ht="12.75">
      <c r="A239" s="32"/>
      <c r="B239" s="32"/>
      <c r="C239" s="9">
        <v>4330</v>
      </c>
      <c r="D239" s="2" t="s">
        <v>220</v>
      </c>
      <c r="E239" s="104">
        <v>141000</v>
      </c>
    </row>
    <row r="240" spans="1:5" s="2" customFormat="1" ht="12.75">
      <c r="A240" s="32"/>
      <c r="B240" s="32"/>
      <c r="C240" s="6"/>
      <c r="D240" t="s">
        <v>221</v>
      </c>
      <c r="E240" s="103"/>
    </row>
    <row r="241" spans="1:5" ht="12.75">
      <c r="A241" s="60"/>
      <c r="B241" s="53" t="s">
        <v>379</v>
      </c>
      <c r="C241" s="54"/>
      <c r="D241" s="65" t="s">
        <v>380</v>
      </c>
      <c r="E241" s="99">
        <f>E245</f>
        <v>1705300</v>
      </c>
    </row>
    <row r="242" spans="1:5" ht="12.75">
      <c r="A242" s="60"/>
      <c r="B242" s="60"/>
      <c r="C242" s="61"/>
      <c r="D242" s="16" t="s">
        <v>381</v>
      </c>
      <c r="E242" s="101"/>
    </row>
    <row r="243" spans="1:5" ht="12.75">
      <c r="A243" s="60"/>
      <c r="B243" s="60"/>
      <c r="C243" s="61"/>
      <c r="D243" s="16" t="s">
        <v>382</v>
      </c>
      <c r="E243" s="101"/>
    </row>
    <row r="244" spans="1:5" ht="12.75">
      <c r="A244" s="60"/>
      <c r="B244" s="60"/>
      <c r="C244" s="61"/>
      <c r="D244" s="16" t="s">
        <v>383</v>
      </c>
      <c r="E244" s="101"/>
    </row>
    <row r="245" spans="1:5" ht="12.75">
      <c r="A245" s="60"/>
      <c r="B245" s="60"/>
      <c r="C245" s="61">
        <v>2540</v>
      </c>
      <c r="D245" s="64" t="s">
        <v>286</v>
      </c>
      <c r="E245" s="101">
        <v>1705300</v>
      </c>
    </row>
    <row r="246" spans="1:5" ht="12.75">
      <c r="A246" s="60"/>
      <c r="B246" s="53" t="s">
        <v>612</v>
      </c>
      <c r="C246" s="54"/>
      <c r="D246" s="65" t="s">
        <v>609</v>
      </c>
      <c r="E246" s="101">
        <f>SUM(E249:E254)</f>
        <v>5526.5199999999995</v>
      </c>
    </row>
    <row r="247" spans="1:5" ht="12.75">
      <c r="A247" s="60"/>
      <c r="B247" s="53"/>
      <c r="C247" s="54"/>
      <c r="D247" s="65" t="s">
        <v>614</v>
      </c>
      <c r="E247" s="101"/>
    </row>
    <row r="248" spans="1:5" ht="12.75">
      <c r="A248" s="60"/>
      <c r="B248" s="53"/>
      <c r="C248" s="54"/>
      <c r="D248" s="65" t="s">
        <v>613</v>
      </c>
      <c r="E248" s="101"/>
    </row>
    <row r="249" spans="1:5" ht="12.75">
      <c r="A249" s="60"/>
      <c r="B249" s="60"/>
      <c r="C249" s="6">
        <v>2830</v>
      </c>
      <c r="D249" t="s">
        <v>156</v>
      </c>
      <c r="E249" s="101">
        <v>3630.32</v>
      </c>
    </row>
    <row r="250" spans="1:5" ht="12.75">
      <c r="A250" s="60"/>
      <c r="B250" s="60"/>
      <c r="D250" t="s">
        <v>166</v>
      </c>
      <c r="E250" s="101"/>
    </row>
    <row r="251" spans="1:5" ht="12.75">
      <c r="A251" s="60"/>
      <c r="B251" s="60"/>
      <c r="D251" t="s">
        <v>260</v>
      </c>
      <c r="E251" s="101"/>
    </row>
    <row r="252" spans="1:5" ht="12.75">
      <c r="A252" s="60"/>
      <c r="B252" s="60"/>
      <c r="D252" t="s">
        <v>259</v>
      </c>
      <c r="E252" s="101"/>
    </row>
    <row r="253" spans="1:5" ht="12.75">
      <c r="A253" s="60"/>
      <c r="B253" s="60"/>
      <c r="C253" s="6">
        <v>4010</v>
      </c>
      <c r="D253" t="s">
        <v>40</v>
      </c>
      <c r="E253" s="101">
        <v>1618</v>
      </c>
    </row>
    <row r="254" spans="1:5" ht="12.75">
      <c r="A254" s="60"/>
      <c r="B254" s="60"/>
      <c r="C254" s="6">
        <v>4110</v>
      </c>
      <c r="D254" t="s">
        <v>42</v>
      </c>
      <c r="E254" s="101">
        <v>278.2</v>
      </c>
    </row>
    <row r="255" spans="1:5" ht="12.75">
      <c r="A255" s="33"/>
      <c r="B255" s="53" t="s">
        <v>202</v>
      </c>
      <c r="C255" s="54"/>
      <c r="D255" s="65" t="s">
        <v>1</v>
      </c>
      <c r="E255" s="99">
        <f>SUM(E256:E266)</f>
        <v>15300</v>
      </c>
    </row>
    <row r="256" spans="1:5" ht="12.75">
      <c r="A256" s="33"/>
      <c r="B256" s="33"/>
      <c r="C256" s="6">
        <v>2360</v>
      </c>
      <c r="D256" t="s">
        <v>331</v>
      </c>
      <c r="E256" s="100">
        <v>5000</v>
      </c>
    </row>
    <row r="257" spans="1:5" ht="12.75">
      <c r="A257" s="33"/>
      <c r="B257" s="33"/>
      <c r="D257" t="s">
        <v>332</v>
      </c>
      <c r="E257" s="100"/>
    </row>
    <row r="258" spans="1:5" ht="12.75">
      <c r="A258" s="33"/>
      <c r="B258" s="33"/>
      <c r="D258" t="s">
        <v>333</v>
      </c>
      <c r="E258" s="100"/>
    </row>
    <row r="259" spans="1:5" ht="12.75">
      <c r="A259" s="33"/>
      <c r="B259" s="33"/>
      <c r="D259" t="s">
        <v>334</v>
      </c>
      <c r="E259" s="100"/>
    </row>
    <row r="260" spans="1:5" ht="12.75">
      <c r="A260" s="33"/>
      <c r="B260" s="33"/>
      <c r="D260" t="s">
        <v>335</v>
      </c>
      <c r="E260" s="100"/>
    </row>
    <row r="261" spans="1:5" ht="12.75">
      <c r="A261" s="33"/>
      <c r="B261" s="33"/>
      <c r="C261" s="6">
        <v>4110</v>
      </c>
      <c r="D261" t="s">
        <v>42</v>
      </c>
      <c r="E261" s="100">
        <v>300</v>
      </c>
    </row>
    <row r="262" spans="1:5" ht="12.75">
      <c r="A262" s="33"/>
      <c r="B262" s="33"/>
      <c r="C262" s="6">
        <v>4170</v>
      </c>
      <c r="D262" t="s">
        <v>223</v>
      </c>
      <c r="E262" s="100">
        <v>2500</v>
      </c>
    </row>
    <row r="263" spans="1:5" ht="12.75">
      <c r="A263" s="33"/>
      <c r="B263" s="33"/>
      <c r="C263" s="6">
        <v>4190</v>
      </c>
      <c r="D263" t="s">
        <v>401</v>
      </c>
      <c r="E263" s="100">
        <v>3000</v>
      </c>
    </row>
    <row r="264" spans="1:5" ht="12.75">
      <c r="A264" s="33"/>
      <c r="B264" s="33"/>
      <c r="C264" s="6">
        <v>4210</v>
      </c>
      <c r="D264" s="2" t="s">
        <v>45</v>
      </c>
      <c r="E264" s="100">
        <v>2000</v>
      </c>
    </row>
    <row r="265" spans="1:5" ht="12.75">
      <c r="A265" s="33"/>
      <c r="B265" s="33"/>
      <c r="C265" s="6">
        <v>4220</v>
      </c>
      <c r="D265" t="s">
        <v>54</v>
      </c>
      <c r="E265" s="100">
        <v>1000</v>
      </c>
    </row>
    <row r="266" spans="1:5" ht="13.5" customHeight="1">
      <c r="A266" s="33"/>
      <c r="B266" s="33"/>
      <c r="C266" s="3">
        <v>4300</v>
      </c>
      <c r="D266" s="15" t="s">
        <v>48</v>
      </c>
      <c r="E266" s="100">
        <v>1500</v>
      </c>
    </row>
    <row r="267" spans="1:5" ht="12.75">
      <c r="A267" s="33"/>
      <c r="B267" s="33"/>
      <c r="C267" s="3"/>
      <c r="D267" s="15"/>
      <c r="E267" s="100"/>
    </row>
    <row r="268" spans="1:5" ht="12.75">
      <c r="A268" s="32" t="s">
        <v>141</v>
      </c>
      <c r="B268" s="32"/>
      <c r="C268" s="7"/>
      <c r="D268" s="5" t="s">
        <v>24</v>
      </c>
      <c r="E268" s="95">
        <f>E277+E290+E269</f>
        <v>687788</v>
      </c>
    </row>
    <row r="269" spans="1:5" ht="12.75">
      <c r="A269" s="42"/>
      <c r="B269" s="53" t="s">
        <v>236</v>
      </c>
      <c r="C269" s="57"/>
      <c r="D269" s="56" t="s">
        <v>237</v>
      </c>
      <c r="E269" s="97">
        <f>SUM(E270:E276)</f>
        <v>21000</v>
      </c>
    </row>
    <row r="270" spans="1:5" ht="12.75">
      <c r="A270" s="42"/>
      <c r="B270" s="42"/>
      <c r="C270" s="6">
        <v>2360</v>
      </c>
      <c r="D270" t="s">
        <v>331</v>
      </c>
      <c r="E270" s="96">
        <v>15000</v>
      </c>
    </row>
    <row r="271" spans="1:5" ht="12.75">
      <c r="A271" s="42"/>
      <c r="B271" s="42"/>
      <c r="D271" t="s">
        <v>332</v>
      </c>
      <c r="E271" s="96"/>
    </row>
    <row r="272" spans="1:5" ht="12.75">
      <c r="A272" s="42"/>
      <c r="B272" s="42"/>
      <c r="D272" t="s">
        <v>333</v>
      </c>
      <c r="E272" s="96"/>
    </row>
    <row r="273" spans="1:5" ht="12.75">
      <c r="A273" s="42"/>
      <c r="B273" s="42"/>
      <c r="D273" t="s">
        <v>334</v>
      </c>
      <c r="E273" s="96"/>
    </row>
    <row r="274" spans="1:5" ht="12.75">
      <c r="A274" s="42"/>
      <c r="B274" s="42"/>
      <c r="D274" t="s">
        <v>335</v>
      </c>
      <c r="E274" s="96"/>
    </row>
    <row r="275" spans="1:5" ht="12.75">
      <c r="A275" s="42"/>
      <c r="B275" s="42"/>
      <c r="C275" s="6">
        <v>4210</v>
      </c>
      <c r="D275" s="2" t="s">
        <v>45</v>
      </c>
      <c r="E275" s="96">
        <v>4000</v>
      </c>
    </row>
    <row r="276" spans="1:5" ht="12.75">
      <c r="A276" s="42"/>
      <c r="B276" s="42"/>
      <c r="C276" s="3">
        <v>4300</v>
      </c>
      <c r="D276" s="15" t="s">
        <v>48</v>
      </c>
      <c r="E276" s="96">
        <v>2000</v>
      </c>
    </row>
    <row r="277" spans="1:5" ht="12.75">
      <c r="A277" s="33"/>
      <c r="B277" s="53" t="s">
        <v>131</v>
      </c>
      <c r="C277" s="57"/>
      <c r="D277" s="56" t="s">
        <v>25</v>
      </c>
      <c r="E277" s="97">
        <f>SUM(E278:E289)</f>
        <v>603588</v>
      </c>
    </row>
    <row r="278" spans="1:5" ht="12.75">
      <c r="A278" s="33"/>
      <c r="B278" s="33"/>
      <c r="C278" s="6">
        <v>2360</v>
      </c>
      <c r="D278" t="s">
        <v>331</v>
      </c>
      <c r="E278" s="92">
        <v>180000</v>
      </c>
    </row>
    <row r="279" spans="1:4" ht="12.75">
      <c r="A279" s="33"/>
      <c r="B279" s="33"/>
      <c r="D279" t="s">
        <v>332</v>
      </c>
    </row>
    <row r="280" spans="1:4" ht="12.75">
      <c r="A280" s="33"/>
      <c r="B280" s="33"/>
      <c r="D280" t="s">
        <v>333</v>
      </c>
    </row>
    <row r="281" spans="1:4" ht="12.75">
      <c r="A281" s="33"/>
      <c r="B281" s="33"/>
      <c r="D281" t="s">
        <v>334</v>
      </c>
    </row>
    <row r="282" spans="1:4" ht="12.75">
      <c r="A282" s="33"/>
      <c r="B282" s="33"/>
      <c r="D282" t="s">
        <v>335</v>
      </c>
    </row>
    <row r="283" spans="1:5" ht="12.75">
      <c r="A283" s="33"/>
      <c r="B283" s="33"/>
      <c r="C283" s="6">
        <v>4170</v>
      </c>
      <c r="D283" t="s">
        <v>223</v>
      </c>
      <c r="E283" s="92">
        <v>53800</v>
      </c>
    </row>
    <row r="284" spans="1:5" ht="12.75">
      <c r="A284" s="33"/>
      <c r="B284" s="33"/>
      <c r="C284" s="6">
        <v>4190</v>
      </c>
      <c r="D284" t="s">
        <v>401</v>
      </c>
      <c r="E284" s="92">
        <v>13300</v>
      </c>
    </row>
    <row r="285" spans="1:5" ht="12.75">
      <c r="A285" s="33"/>
      <c r="B285" s="33"/>
      <c r="C285" s="6">
        <v>4210</v>
      </c>
      <c r="D285" s="2" t="s">
        <v>45</v>
      </c>
      <c r="E285" s="92">
        <v>87000</v>
      </c>
    </row>
    <row r="286" spans="1:5" ht="12.75">
      <c r="A286" s="33"/>
      <c r="B286" s="33"/>
      <c r="C286" s="6">
        <v>4220</v>
      </c>
      <c r="D286" t="s">
        <v>54</v>
      </c>
      <c r="E286" s="92">
        <v>7000</v>
      </c>
    </row>
    <row r="287" spans="1:5" ht="12.75">
      <c r="A287" s="33"/>
      <c r="B287" s="33"/>
      <c r="C287" s="3">
        <v>4300</v>
      </c>
      <c r="D287" s="15" t="s">
        <v>48</v>
      </c>
      <c r="E287" s="92">
        <v>252488</v>
      </c>
    </row>
    <row r="288" spans="1:5" ht="12.75">
      <c r="A288" s="33"/>
      <c r="B288" s="33"/>
      <c r="C288" s="3">
        <v>4610</v>
      </c>
      <c r="D288" s="16" t="s">
        <v>271</v>
      </c>
      <c r="E288" s="92">
        <v>8000</v>
      </c>
    </row>
    <row r="289" spans="1:5" ht="12.75">
      <c r="A289" s="33"/>
      <c r="B289" s="33"/>
      <c r="C289" s="6">
        <v>4700</v>
      </c>
      <c r="D289" t="s">
        <v>400</v>
      </c>
      <c r="E289" s="92">
        <v>2000</v>
      </c>
    </row>
    <row r="290" spans="1:5" ht="12.75">
      <c r="A290" s="33"/>
      <c r="B290" s="53" t="s">
        <v>170</v>
      </c>
      <c r="C290" s="57"/>
      <c r="D290" s="56" t="s">
        <v>1</v>
      </c>
      <c r="E290" s="97">
        <f>SUM(E291:E302)</f>
        <v>63200</v>
      </c>
    </row>
    <row r="291" spans="1:5" ht="12.75">
      <c r="A291" s="33"/>
      <c r="B291" s="33"/>
      <c r="C291" s="6">
        <v>2360</v>
      </c>
      <c r="D291" t="s">
        <v>331</v>
      </c>
      <c r="E291" s="92">
        <v>10000</v>
      </c>
    </row>
    <row r="292" spans="1:4" ht="12.75">
      <c r="A292" s="33"/>
      <c r="B292" s="33"/>
      <c r="D292" t="s">
        <v>332</v>
      </c>
    </row>
    <row r="293" spans="1:4" ht="12.75">
      <c r="A293" s="33"/>
      <c r="B293" s="33"/>
      <c r="D293" t="s">
        <v>333</v>
      </c>
    </row>
    <row r="294" spans="1:4" ht="12.75">
      <c r="A294" s="33"/>
      <c r="B294" s="33"/>
      <c r="D294" t="s">
        <v>334</v>
      </c>
    </row>
    <row r="295" spans="1:4" ht="12.75">
      <c r="A295" s="33"/>
      <c r="B295" s="33"/>
      <c r="D295" t="s">
        <v>335</v>
      </c>
    </row>
    <row r="296" spans="1:5" ht="12.75">
      <c r="A296" s="33"/>
      <c r="B296" s="33"/>
      <c r="C296" s="6">
        <v>2710</v>
      </c>
      <c r="D296" t="s">
        <v>545</v>
      </c>
      <c r="E296" s="92">
        <v>5000</v>
      </c>
    </row>
    <row r="297" spans="1:4" ht="12.75">
      <c r="A297" s="33"/>
      <c r="B297" s="33"/>
      <c r="D297" t="s">
        <v>546</v>
      </c>
    </row>
    <row r="298" spans="1:4" ht="12.75">
      <c r="A298" s="33"/>
      <c r="B298" s="33"/>
      <c r="D298" t="s">
        <v>547</v>
      </c>
    </row>
    <row r="299" spans="1:5" ht="12.75">
      <c r="A299" s="33"/>
      <c r="B299" s="33"/>
      <c r="C299" s="6">
        <v>4210</v>
      </c>
      <c r="D299" s="2" t="s">
        <v>45</v>
      </c>
      <c r="E299" s="92">
        <v>2000</v>
      </c>
    </row>
    <row r="300" spans="1:5" ht="12.75">
      <c r="A300" s="33"/>
      <c r="B300" s="33"/>
      <c r="C300" s="6">
        <v>4220</v>
      </c>
      <c r="D300" t="s">
        <v>54</v>
      </c>
      <c r="E300" s="92">
        <v>2000</v>
      </c>
    </row>
    <row r="301" spans="1:5" ht="12.75">
      <c r="A301" s="33"/>
      <c r="B301" s="33"/>
      <c r="C301" s="3">
        <v>4300</v>
      </c>
      <c r="D301" s="15" t="s">
        <v>48</v>
      </c>
      <c r="E301" s="92">
        <v>44000</v>
      </c>
    </row>
    <row r="302" spans="1:5" ht="12.75">
      <c r="A302" s="33"/>
      <c r="B302" s="33"/>
      <c r="C302" s="3">
        <v>4430</v>
      </c>
      <c r="D302" s="47" t="s">
        <v>206</v>
      </c>
      <c r="E302" s="92">
        <v>200</v>
      </c>
    </row>
    <row r="303" spans="1:4" ht="12.75">
      <c r="A303" s="33"/>
      <c r="B303" s="33"/>
      <c r="C303" s="3"/>
      <c r="D303" s="47"/>
    </row>
    <row r="304" spans="1:5" ht="12.75">
      <c r="A304" s="32" t="s">
        <v>198</v>
      </c>
      <c r="B304" s="32"/>
      <c r="C304" s="14"/>
      <c r="D304" s="41" t="s">
        <v>196</v>
      </c>
      <c r="E304" s="95">
        <f>E311+E305</f>
        <v>53600</v>
      </c>
    </row>
    <row r="305" spans="1:5" s="71" customFormat="1" ht="12.75">
      <c r="A305" s="111"/>
      <c r="B305" s="53" t="s">
        <v>398</v>
      </c>
      <c r="C305" s="54"/>
      <c r="D305" s="67" t="s">
        <v>399</v>
      </c>
      <c r="E305" s="97">
        <f>E306</f>
        <v>2000</v>
      </c>
    </row>
    <row r="306" spans="1:5" s="71" customFormat="1" ht="12.75">
      <c r="A306" s="111"/>
      <c r="B306" s="111"/>
      <c r="C306" s="6">
        <v>2360</v>
      </c>
      <c r="D306" t="s">
        <v>331</v>
      </c>
      <c r="E306" s="105">
        <v>2000</v>
      </c>
    </row>
    <row r="307" spans="1:5" s="71" customFormat="1" ht="12.75">
      <c r="A307" s="111"/>
      <c r="B307" s="111"/>
      <c r="C307" s="6"/>
      <c r="D307" t="s">
        <v>332</v>
      </c>
      <c r="E307" s="105"/>
    </row>
    <row r="308" spans="1:5" ht="12.75">
      <c r="A308" s="32"/>
      <c r="B308" s="32"/>
      <c r="D308" t="s">
        <v>333</v>
      </c>
      <c r="E308" s="95"/>
    </row>
    <row r="309" spans="1:5" ht="12.75">
      <c r="A309" s="32"/>
      <c r="B309" s="32"/>
      <c r="D309" t="s">
        <v>334</v>
      </c>
      <c r="E309" s="95"/>
    </row>
    <row r="310" spans="1:5" ht="12.75">
      <c r="A310" s="32"/>
      <c r="B310" s="32"/>
      <c r="D310" t="s">
        <v>335</v>
      </c>
      <c r="E310" s="95"/>
    </row>
    <row r="311" spans="1:5" ht="12.75">
      <c r="A311" s="33"/>
      <c r="B311" s="53" t="s">
        <v>238</v>
      </c>
      <c r="C311" s="54"/>
      <c r="D311" s="55" t="s">
        <v>1</v>
      </c>
      <c r="E311" s="97">
        <f>SUM(E312:E321)</f>
        <v>51600</v>
      </c>
    </row>
    <row r="312" spans="1:5" ht="12.75">
      <c r="A312" s="33"/>
      <c r="B312" s="33"/>
      <c r="C312" s="6">
        <v>2360</v>
      </c>
      <c r="D312" t="s">
        <v>331</v>
      </c>
      <c r="E312" s="92">
        <v>40000</v>
      </c>
    </row>
    <row r="313" spans="1:4" ht="12.75">
      <c r="A313" s="33"/>
      <c r="B313" s="33"/>
      <c r="D313" t="s">
        <v>332</v>
      </c>
    </row>
    <row r="314" spans="1:4" ht="12.75">
      <c r="A314" s="33"/>
      <c r="B314" s="33"/>
      <c r="D314" t="s">
        <v>333</v>
      </c>
    </row>
    <row r="315" spans="1:4" ht="12.75">
      <c r="A315" s="33"/>
      <c r="B315" s="33"/>
      <c r="D315" t="s">
        <v>334</v>
      </c>
    </row>
    <row r="316" spans="1:4" ht="12.75">
      <c r="A316" s="33"/>
      <c r="B316" s="33"/>
      <c r="D316" t="s">
        <v>335</v>
      </c>
    </row>
    <row r="317" spans="1:5" ht="12.75">
      <c r="A317" s="33"/>
      <c r="B317" s="33"/>
      <c r="C317" s="6">
        <v>4170</v>
      </c>
      <c r="D317" t="s">
        <v>223</v>
      </c>
      <c r="E317" s="92">
        <v>1000</v>
      </c>
    </row>
    <row r="318" spans="1:5" ht="12.75">
      <c r="A318" s="33"/>
      <c r="B318" s="33"/>
      <c r="C318" s="6">
        <v>4190</v>
      </c>
      <c r="D318" t="s">
        <v>401</v>
      </c>
      <c r="E318" s="92">
        <v>2000</v>
      </c>
    </row>
    <row r="319" spans="1:5" ht="12.75">
      <c r="A319" s="33"/>
      <c r="B319" s="33"/>
      <c r="C319" s="6">
        <v>4210</v>
      </c>
      <c r="D319" s="2" t="s">
        <v>45</v>
      </c>
      <c r="E319" s="92">
        <v>4000</v>
      </c>
    </row>
    <row r="320" spans="1:5" ht="12.75">
      <c r="A320" s="33"/>
      <c r="B320" s="33"/>
      <c r="C320" s="6">
        <v>4220</v>
      </c>
      <c r="D320" s="2" t="s">
        <v>54</v>
      </c>
      <c r="E320" s="92">
        <v>1000</v>
      </c>
    </row>
    <row r="321" spans="1:5" ht="12.75">
      <c r="A321" s="33"/>
      <c r="B321" s="33"/>
      <c r="C321" s="3">
        <v>4300</v>
      </c>
      <c r="D321" s="15" t="s">
        <v>48</v>
      </c>
      <c r="E321" s="92">
        <v>3600</v>
      </c>
    </row>
    <row r="322" spans="1:4" ht="12.75">
      <c r="A322" s="33"/>
      <c r="B322" s="33"/>
      <c r="C322" s="3"/>
      <c r="D322" s="47"/>
    </row>
    <row r="323" spans="1:5" s="56" customFormat="1" ht="12.75">
      <c r="A323" s="53" t="s">
        <v>446</v>
      </c>
      <c r="B323" s="53"/>
      <c r="C323" s="54"/>
      <c r="D323" s="55" t="s">
        <v>436</v>
      </c>
      <c r="E323" s="97">
        <f>E324</f>
        <v>1000</v>
      </c>
    </row>
    <row r="324" spans="1:5" ht="12.75">
      <c r="A324" s="33"/>
      <c r="B324" s="53" t="s">
        <v>416</v>
      </c>
      <c r="C324" s="54"/>
      <c r="D324" s="55" t="s">
        <v>1</v>
      </c>
      <c r="E324" s="97">
        <f>E325</f>
        <v>1000</v>
      </c>
    </row>
    <row r="325" spans="1:5" ht="12.75">
      <c r="A325" s="33"/>
      <c r="B325" s="33"/>
      <c r="C325" s="6">
        <v>2360</v>
      </c>
      <c r="D325" t="s">
        <v>331</v>
      </c>
      <c r="E325" s="92">
        <v>1000</v>
      </c>
    </row>
    <row r="326" spans="1:4" ht="12.75">
      <c r="A326" s="33"/>
      <c r="B326" s="33"/>
      <c r="D326" t="s">
        <v>332</v>
      </c>
    </row>
    <row r="327" spans="1:4" ht="12.75">
      <c r="A327" s="33"/>
      <c r="B327" s="33"/>
      <c r="D327" t="s">
        <v>333</v>
      </c>
    </row>
    <row r="328" spans="1:4" ht="12.75">
      <c r="A328" s="33"/>
      <c r="B328" s="33"/>
      <c r="D328" t="s">
        <v>334</v>
      </c>
    </row>
    <row r="329" spans="1:4" ht="12.75">
      <c r="A329" s="33"/>
      <c r="B329" s="33"/>
      <c r="D329" t="s">
        <v>335</v>
      </c>
    </row>
    <row r="330" spans="1:2" ht="12.75">
      <c r="A330" s="33"/>
      <c r="B330" s="33"/>
    </row>
    <row r="331" spans="1:5" ht="12.75">
      <c r="A331" s="53" t="s">
        <v>414</v>
      </c>
      <c r="B331" s="53"/>
      <c r="C331" s="57"/>
      <c r="D331" s="56" t="s">
        <v>415</v>
      </c>
      <c r="E331" s="97">
        <f>E338+E332+E334</f>
        <v>272829</v>
      </c>
    </row>
    <row r="332" spans="1:5" ht="12.75">
      <c r="A332" s="53"/>
      <c r="B332" s="53" t="s">
        <v>423</v>
      </c>
      <c r="C332" s="57"/>
      <c r="D332" s="56" t="s">
        <v>424</v>
      </c>
      <c r="E332" s="97">
        <f>E333</f>
        <v>1000</v>
      </c>
    </row>
    <row r="333" spans="1:5" ht="12.75">
      <c r="A333" s="53"/>
      <c r="B333" s="53"/>
      <c r="C333" s="3">
        <v>4300</v>
      </c>
      <c r="D333" s="15" t="s">
        <v>48</v>
      </c>
      <c r="E333" s="105">
        <v>1000</v>
      </c>
    </row>
    <row r="334" spans="1:5" ht="12.75">
      <c r="A334" s="53"/>
      <c r="B334" s="53" t="s">
        <v>423</v>
      </c>
      <c r="C334" s="57"/>
      <c r="D334" s="56" t="s">
        <v>570</v>
      </c>
      <c r="E334" s="97">
        <f>SUM(E335:E337)</f>
        <v>4329</v>
      </c>
    </row>
    <row r="335" spans="1:5" ht="12.75">
      <c r="A335" s="53"/>
      <c r="B335" s="53"/>
      <c r="C335" s="6">
        <v>4010</v>
      </c>
      <c r="D335" t="s">
        <v>40</v>
      </c>
      <c r="E335" s="105">
        <v>3619</v>
      </c>
    </row>
    <row r="336" spans="1:5" ht="12.75">
      <c r="A336" s="53"/>
      <c r="B336" s="53"/>
      <c r="C336" s="6">
        <v>4110</v>
      </c>
      <c r="D336" t="s">
        <v>42</v>
      </c>
      <c r="E336" s="105">
        <v>621.8</v>
      </c>
    </row>
    <row r="337" spans="1:5" ht="12.75">
      <c r="A337" s="53"/>
      <c r="B337" s="53"/>
      <c r="C337" s="6">
        <v>4120</v>
      </c>
      <c r="D337" t="s">
        <v>483</v>
      </c>
      <c r="E337" s="105">
        <v>88.2</v>
      </c>
    </row>
    <row r="338" spans="1:5" ht="12.75">
      <c r="A338" s="33"/>
      <c r="B338" s="53" t="s">
        <v>481</v>
      </c>
      <c r="C338" s="57"/>
      <c r="D338" s="56" t="s">
        <v>482</v>
      </c>
      <c r="E338" s="97">
        <f>SUM(E339:E342)</f>
        <v>267500</v>
      </c>
    </row>
    <row r="339" spans="1:5" ht="12.75">
      <c r="A339" s="33"/>
      <c r="B339" s="33"/>
      <c r="C339" s="6">
        <v>2830</v>
      </c>
      <c r="D339" t="s">
        <v>156</v>
      </c>
      <c r="E339" s="92">
        <v>267500</v>
      </c>
    </row>
    <row r="340" spans="1:4" ht="12.75">
      <c r="A340" s="33"/>
      <c r="B340" s="33"/>
      <c r="D340" t="s">
        <v>166</v>
      </c>
    </row>
    <row r="341" spans="1:4" ht="12.75">
      <c r="A341" s="33"/>
      <c r="B341" s="33"/>
      <c r="D341" t="s">
        <v>260</v>
      </c>
    </row>
    <row r="342" spans="1:4" ht="12.75">
      <c r="A342" s="33"/>
      <c r="B342" s="33"/>
      <c r="D342" t="s">
        <v>259</v>
      </c>
    </row>
    <row r="343" spans="1:2" ht="12.75">
      <c r="A343" s="33"/>
      <c r="B343" s="33"/>
    </row>
    <row r="344" spans="1:5" ht="12.75">
      <c r="A344" s="7">
        <v>854</v>
      </c>
      <c r="B344" s="7"/>
      <c r="C344" s="7"/>
      <c r="D344" s="5" t="s">
        <v>52</v>
      </c>
      <c r="E344" s="95">
        <f>E345+E353+E350+E347</f>
        <v>398578.84</v>
      </c>
    </row>
    <row r="345" spans="1:5" ht="12.75">
      <c r="A345" s="7"/>
      <c r="B345" s="53" t="s">
        <v>417</v>
      </c>
      <c r="C345" s="54"/>
      <c r="D345" s="55" t="s">
        <v>418</v>
      </c>
      <c r="E345" s="97">
        <f>E346</f>
        <v>172980</v>
      </c>
    </row>
    <row r="346" spans="1:5" ht="12.75">
      <c r="A346" s="7"/>
      <c r="B346" s="33"/>
      <c r="C346" s="61">
        <v>2540</v>
      </c>
      <c r="D346" s="64" t="s">
        <v>286</v>
      </c>
      <c r="E346" s="92">
        <v>172980</v>
      </c>
    </row>
    <row r="347" spans="1:5" s="56" customFormat="1" ht="12.75">
      <c r="A347" s="57"/>
      <c r="B347" s="53" t="s">
        <v>234</v>
      </c>
      <c r="C347" s="54"/>
      <c r="D347" s="65" t="s">
        <v>656</v>
      </c>
      <c r="E347" s="88">
        <f>E349</f>
        <v>15198.84</v>
      </c>
    </row>
    <row r="348" spans="1:4" ht="12.75">
      <c r="A348" s="7"/>
      <c r="B348" s="33"/>
      <c r="C348" s="61"/>
      <c r="D348" s="65" t="s">
        <v>655</v>
      </c>
    </row>
    <row r="349" spans="1:5" ht="12.75">
      <c r="A349" s="7"/>
      <c r="B349" s="33"/>
      <c r="C349" s="61">
        <v>3260</v>
      </c>
      <c r="D349" s="16" t="s">
        <v>657</v>
      </c>
      <c r="E349" s="92">
        <v>15198.84</v>
      </c>
    </row>
    <row r="350" spans="1:5" ht="12.75">
      <c r="A350" s="7"/>
      <c r="B350" s="53" t="s">
        <v>489</v>
      </c>
      <c r="C350" s="54"/>
      <c r="D350" s="65" t="s">
        <v>490</v>
      </c>
      <c r="E350" s="97">
        <f>E352</f>
        <v>83400</v>
      </c>
    </row>
    <row r="351" spans="1:4" ht="12.75">
      <c r="A351" s="7"/>
      <c r="B351" s="33"/>
      <c r="C351" s="61"/>
      <c r="D351" s="65" t="s">
        <v>491</v>
      </c>
    </row>
    <row r="352" spans="1:5" ht="12.75">
      <c r="A352" s="7"/>
      <c r="B352" s="33"/>
      <c r="C352" s="6">
        <v>3240</v>
      </c>
      <c r="D352" t="s">
        <v>222</v>
      </c>
      <c r="E352" s="92">
        <v>83400</v>
      </c>
    </row>
    <row r="353" spans="1:5" ht="12.75">
      <c r="A353" s="7"/>
      <c r="B353" s="57">
        <v>85495</v>
      </c>
      <c r="C353" s="57"/>
      <c r="D353" s="56" t="s">
        <v>438</v>
      </c>
      <c r="E353" s="99">
        <f>E354</f>
        <v>127000</v>
      </c>
    </row>
    <row r="354" spans="1:5" ht="12.75">
      <c r="A354" s="7"/>
      <c r="B354" s="7"/>
      <c r="C354" s="6">
        <v>2360</v>
      </c>
      <c r="D354" t="s">
        <v>331</v>
      </c>
      <c r="E354" s="100">
        <v>127000</v>
      </c>
    </row>
    <row r="355" spans="1:5" ht="12.75">
      <c r="A355" s="7"/>
      <c r="B355" s="7"/>
      <c r="D355" t="s">
        <v>332</v>
      </c>
      <c r="E355" s="99"/>
    </row>
    <row r="356" spans="1:5" ht="12.75">
      <c r="A356" s="7"/>
      <c r="B356" s="7"/>
      <c r="D356" t="s">
        <v>333</v>
      </c>
      <c r="E356" s="100"/>
    </row>
    <row r="357" spans="1:5" ht="12.75">
      <c r="A357" s="7"/>
      <c r="B357" s="7"/>
      <c r="D357" t="s">
        <v>334</v>
      </c>
      <c r="E357" s="100"/>
    </row>
    <row r="358" spans="1:5" ht="12.75">
      <c r="A358" s="7"/>
      <c r="B358" s="7"/>
      <c r="D358" t="s">
        <v>335</v>
      </c>
      <c r="E358" s="100"/>
    </row>
    <row r="359" spans="1:5" ht="12.75">
      <c r="A359" s="7"/>
      <c r="B359" s="7"/>
      <c r="E359" s="100"/>
    </row>
    <row r="360" spans="1:5" ht="12.75">
      <c r="A360" s="7">
        <v>900</v>
      </c>
      <c r="B360" s="7"/>
      <c r="D360" s="41" t="s">
        <v>85</v>
      </c>
      <c r="E360" s="99">
        <f>E361</f>
        <v>10100</v>
      </c>
    </row>
    <row r="361" spans="1:5" s="71" customFormat="1" ht="12.75">
      <c r="A361" s="72"/>
      <c r="B361" s="72">
        <v>90095</v>
      </c>
      <c r="C361" s="72"/>
      <c r="D361" t="s">
        <v>558</v>
      </c>
      <c r="E361" s="104">
        <f>E362</f>
        <v>10100</v>
      </c>
    </row>
    <row r="362" spans="1:5" ht="12.75">
      <c r="A362" s="7"/>
      <c r="B362" s="7"/>
      <c r="C362" s="6">
        <v>4210</v>
      </c>
      <c r="D362" s="2" t="s">
        <v>45</v>
      </c>
      <c r="E362" s="100">
        <v>10100</v>
      </c>
    </row>
    <row r="363" spans="1:5" ht="12.75">
      <c r="A363" s="7"/>
      <c r="B363" s="7"/>
      <c r="E363" s="100"/>
    </row>
    <row r="364" spans="1:5" ht="12.75">
      <c r="A364" s="25" t="s">
        <v>67</v>
      </c>
      <c r="B364" s="32"/>
      <c r="C364" s="14"/>
      <c r="D364" s="41" t="s">
        <v>58</v>
      </c>
      <c r="E364" s="95">
        <f>E365+E382+E388+E393</f>
        <v>3094640</v>
      </c>
    </row>
    <row r="365" spans="1:5" ht="12.75">
      <c r="A365" s="24"/>
      <c r="B365" s="53" t="s">
        <v>228</v>
      </c>
      <c r="C365" s="54"/>
      <c r="D365" s="67" t="s">
        <v>229</v>
      </c>
      <c r="E365" s="97">
        <f>SUM(E366:E381)</f>
        <v>74040</v>
      </c>
    </row>
    <row r="366" spans="1:5" ht="12.75">
      <c r="A366" s="24"/>
      <c r="B366" s="33"/>
      <c r="C366" s="6">
        <v>2360</v>
      </c>
      <c r="D366" t="s">
        <v>331</v>
      </c>
      <c r="E366" s="92">
        <v>30000</v>
      </c>
    </row>
    <row r="367" spans="1:4" ht="12.75">
      <c r="A367" s="24"/>
      <c r="B367" s="33"/>
      <c r="D367" t="s">
        <v>332</v>
      </c>
    </row>
    <row r="368" spans="1:4" ht="12.75">
      <c r="A368" s="24"/>
      <c r="B368" s="33"/>
      <c r="D368" t="s">
        <v>333</v>
      </c>
    </row>
    <row r="369" spans="1:4" ht="12.75">
      <c r="A369" s="24"/>
      <c r="B369" s="33"/>
      <c r="D369" t="s">
        <v>334</v>
      </c>
    </row>
    <row r="370" spans="1:4" ht="12.75">
      <c r="A370" s="24"/>
      <c r="B370" s="33"/>
      <c r="D370" t="s">
        <v>335</v>
      </c>
    </row>
    <row r="371" spans="1:5" ht="12.75">
      <c r="A371" s="24"/>
      <c r="B371" s="33"/>
      <c r="C371" s="6">
        <v>3040</v>
      </c>
      <c r="D371" s="2" t="s">
        <v>279</v>
      </c>
      <c r="E371" s="92">
        <v>3000</v>
      </c>
    </row>
    <row r="372" spans="1:4" ht="12.75">
      <c r="A372" s="24"/>
      <c r="B372" s="33"/>
      <c r="D372" s="2" t="s">
        <v>267</v>
      </c>
    </row>
    <row r="373" spans="1:5" ht="12.75">
      <c r="A373" s="24"/>
      <c r="B373" s="33"/>
      <c r="C373" s="6">
        <v>4110</v>
      </c>
      <c r="D373" t="s">
        <v>42</v>
      </c>
      <c r="E373" s="92">
        <v>147</v>
      </c>
    </row>
    <row r="374" spans="1:5" ht="12.75">
      <c r="A374" s="24"/>
      <c r="B374" s="33"/>
      <c r="C374" s="6">
        <v>4120</v>
      </c>
      <c r="D374" t="s">
        <v>483</v>
      </c>
      <c r="E374" s="92">
        <v>0</v>
      </c>
    </row>
    <row r="375" spans="1:5" ht="12.75">
      <c r="A375" s="24"/>
      <c r="B375" s="33"/>
      <c r="C375" s="6">
        <v>4170</v>
      </c>
      <c r="D375" t="s">
        <v>223</v>
      </c>
      <c r="E375" s="92">
        <v>3000</v>
      </c>
    </row>
    <row r="376" spans="1:5" ht="12.75">
      <c r="A376" s="24"/>
      <c r="B376" s="33"/>
      <c r="C376" s="6">
        <v>4190</v>
      </c>
      <c r="D376" t="s">
        <v>401</v>
      </c>
      <c r="E376" s="92">
        <v>2000</v>
      </c>
    </row>
    <row r="377" spans="1:5" ht="12.75">
      <c r="A377" s="24"/>
      <c r="B377" s="33"/>
      <c r="C377" s="6">
        <v>4210</v>
      </c>
      <c r="D377" s="2" t="s">
        <v>45</v>
      </c>
      <c r="E377" s="92">
        <v>2893</v>
      </c>
    </row>
    <row r="378" spans="1:5" ht="12.75">
      <c r="A378" s="24"/>
      <c r="B378" s="33"/>
      <c r="C378" s="6">
        <v>4220</v>
      </c>
      <c r="D378" s="2" t="s">
        <v>54</v>
      </c>
      <c r="E378" s="92">
        <v>3000</v>
      </c>
    </row>
    <row r="379" spans="1:5" ht="12.75">
      <c r="A379" s="24"/>
      <c r="B379" s="33"/>
      <c r="C379" s="3">
        <v>4260</v>
      </c>
      <c r="D379" s="15" t="s">
        <v>46</v>
      </c>
      <c r="E379" s="92">
        <v>0</v>
      </c>
    </row>
    <row r="380" spans="1:5" ht="12.75">
      <c r="A380" s="24"/>
      <c r="B380" s="33"/>
      <c r="C380" s="3">
        <v>4300</v>
      </c>
      <c r="D380" s="15" t="s">
        <v>48</v>
      </c>
      <c r="E380" s="92">
        <v>28000</v>
      </c>
    </row>
    <row r="381" spans="1:5" ht="12.75">
      <c r="A381" s="24"/>
      <c r="B381" s="33"/>
      <c r="C381" s="3">
        <v>4430</v>
      </c>
      <c r="D381" s="47" t="s">
        <v>206</v>
      </c>
      <c r="E381" s="92">
        <v>2000</v>
      </c>
    </row>
    <row r="382" spans="1:5" ht="12.75">
      <c r="A382" s="24"/>
      <c r="B382" s="6">
        <v>92109</v>
      </c>
      <c r="D382" t="s">
        <v>59</v>
      </c>
      <c r="E382" s="88">
        <f>SUM(E383:E385)</f>
        <v>1128200</v>
      </c>
    </row>
    <row r="383" spans="1:5" ht="12.75">
      <c r="A383" s="24"/>
      <c r="B383" s="6"/>
      <c r="C383" s="6">
        <v>2480</v>
      </c>
      <c r="D383" t="s">
        <v>248</v>
      </c>
      <c r="E383" s="74">
        <v>838200</v>
      </c>
    </row>
    <row r="384" spans="1:5" ht="12.75">
      <c r="A384" s="24"/>
      <c r="B384" s="6"/>
      <c r="D384" t="s">
        <v>219</v>
      </c>
      <c r="E384" s="74"/>
    </row>
    <row r="385" spans="1:5" ht="12.75">
      <c r="A385" s="24"/>
      <c r="B385" s="6"/>
      <c r="C385" s="6">
        <v>6220</v>
      </c>
      <c r="D385" t="s">
        <v>465</v>
      </c>
      <c r="E385" s="74">
        <v>290000</v>
      </c>
    </row>
    <row r="386" spans="1:5" ht="12.75">
      <c r="A386" s="24"/>
      <c r="B386" s="6"/>
      <c r="D386" t="s">
        <v>549</v>
      </c>
      <c r="E386" s="74"/>
    </row>
    <row r="387" spans="1:5" ht="12.75">
      <c r="A387" s="24"/>
      <c r="B387" s="6"/>
      <c r="D387" t="s">
        <v>548</v>
      </c>
      <c r="E387" s="74"/>
    </row>
    <row r="388" spans="1:5" ht="12.75">
      <c r="A388" s="24"/>
      <c r="B388" s="6">
        <v>92116</v>
      </c>
      <c r="D388" t="s">
        <v>249</v>
      </c>
      <c r="E388" s="88">
        <f>SUM(E389:E392)</f>
        <v>961400</v>
      </c>
    </row>
    <row r="389" spans="1:5" ht="12.75">
      <c r="A389" s="24"/>
      <c r="B389" s="6"/>
      <c r="C389" s="6">
        <v>2480</v>
      </c>
      <c r="D389" t="s">
        <v>248</v>
      </c>
      <c r="E389" s="74">
        <v>954000</v>
      </c>
    </row>
    <row r="390" spans="1:5" ht="12.75">
      <c r="A390" s="24"/>
      <c r="B390" s="6"/>
      <c r="D390" t="s">
        <v>219</v>
      </c>
      <c r="E390" s="74"/>
    </row>
    <row r="391" spans="1:5" ht="12.75">
      <c r="A391" s="24"/>
      <c r="B391" s="6"/>
      <c r="C391" s="6">
        <v>2800</v>
      </c>
      <c r="D391" t="s">
        <v>506</v>
      </c>
      <c r="E391" s="74">
        <v>7400</v>
      </c>
    </row>
    <row r="392" spans="1:5" ht="12.75">
      <c r="A392" s="24"/>
      <c r="B392" s="6"/>
      <c r="D392" t="s">
        <v>507</v>
      </c>
      <c r="E392" s="74"/>
    </row>
    <row r="393" spans="1:5" ht="12.75">
      <c r="A393" s="24"/>
      <c r="B393" s="6">
        <v>92118</v>
      </c>
      <c r="D393" t="s">
        <v>27</v>
      </c>
      <c r="E393" s="88">
        <f>SUM(E394:E396)</f>
        <v>931000</v>
      </c>
    </row>
    <row r="394" spans="1:5" ht="12.75">
      <c r="A394" s="24"/>
      <c r="B394" s="6"/>
      <c r="C394" s="6">
        <v>2480</v>
      </c>
      <c r="D394" t="s">
        <v>218</v>
      </c>
      <c r="E394" s="74">
        <v>915000</v>
      </c>
    </row>
    <row r="395" spans="1:5" ht="12.75">
      <c r="A395" s="24"/>
      <c r="B395" s="6"/>
      <c r="D395" t="s">
        <v>219</v>
      </c>
      <c r="E395" s="74"/>
    </row>
    <row r="396" spans="1:5" ht="12.75">
      <c r="A396" s="24"/>
      <c r="B396" s="6"/>
      <c r="C396" s="6">
        <v>6220</v>
      </c>
      <c r="D396" t="s">
        <v>550</v>
      </c>
      <c r="E396" s="74">
        <v>16000</v>
      </c>
    </row>
    <row r="397" spans="1:5" ht="12.75">
      <c r="A397" s="24"/>
      <c r="B397" s="6"/>
      <c r="D397" t="s">
        <v>551</v>
      </c>
      <c r="E397" s="74"/>
    </row>
    <row r="398" spans="1:5" ht="12.75">
      <c r="A398" s="24"/>
      <c r="B398" s="6"/>
      <c r="D398" t="s">
        <v>552</v>
      </c>
      <c r="E398" s="74"/>
    </row>
    <row r="399" spans="1:4" ht="12.75">
      <c r="A399" s="24"/>
      <c r="B399" s="33"/>
      <c r="C399" s="3"/>
      <c r="D399" s="47"/>
    </row>
    <row r="400" spans="1:5" ht="12.75">
      <c r="A400" s="25" t="s">
        <v>68</v>
      </c>
      <c r="B400" s="32"/>
      <c r="C400" s="14"/>
      <c r="D400" s="41" t="s">
        <v>329</v>
      </c>
      <c r="E400" s="95">
        <f>E401</f>
        <v>151850</v>
      </c>
    </row>
    <row r="401" spans="1:5" ht="12.75">
      <c r="A401" s="24"/>
      <c r="B401" s="53" t="s">
        <v>230</v>
      </c>
      <c r="C401" s="54"/>
      <c r="D401" s="67" t="s">
        <v>330</v>
      </c>
      <c r="E401" s="97">
        <f>SUM(E402:E417)</f>
        <v>151850</v>
      </c>
    </row>
    <row r="402" spans="1:5" ht="12.75">
      <c r="A402" s="24"/>
      <c r="B402" s="33"/>
      <c r="C402" s="6">
        <v>2360</v>
      </c>
      <c r="D402" t="s">
        <v>331</v>
      </c>
      <c r="E402" s="92">
        <v>100000</v>
      </c>
    </row>
    <row r="403" spans="1:4" ht="12.75">
      <c r="A403" s="24"/>
      <c r="B403" s="33"/>
      <c r="D403" t="s">
        <v>332</v>
      </c>
    </row>
    <row r="404" spans="1:4" ht="12.75">
      <c r="A404" s="24"/>
      <c r="B404" s="33"/>
      <c r="D404" t="s">
        <v>333</v>
      </c>
    </row>
    <row r="405" spans="1:4" ht="12.75">
      <c r="A405" s="24"/>
      <c r="B405" s="33"/>
      <c r="D405" t="s">
        <v>334</v>
      </c>
    </row>
    <row r="406" spans="1:4" ht="12.75">
      <c r="A406" s="24"/>
      <c r="B406" s="33"/>
      <c r="D406" t="s">
        <v>335</v>
      </c>
    </row>
    <row r="407" spans="1:5" ht="12.75">
      <c r="A407" s="24"/>
      <c r="B407" s="33"/>
      <c r="C407" s="6">
        <v>3030</v>
      </c>
      <c r="D407" t="s">
        <v>55</v>
      </c>
      <c r="E407" s="92">
        <v>5000</v>
      </c>
    </row>
    <row r="408" spans="1:5" ht="12.75">
      <c r="A408" s="24"/>
      <c r="B408" s="33"/>
      <c r="C408" s="6">
        <v>3040</v>
      </c>
      <c r="D408" s="2" t="s">
        <v>279</v>
      </c>
      <c r="E408" s="92">
        <v>2000</v>
      </c>
    </row>
    <row r="409" spans="1:4" ht="12.75">
      <c r="A409" s="24"/>
      <c r="B409" s="33"/>
      <c r="D409" s="2" t="s">
        <v>267</v>
      </c>
    </row>
    <row r="410" spans="1:5" ht="12.75">
      <c r="A410" s="24"/>
      <c r="B410" s="33"/>
      <c r="C410" s="6">
        <v>4110</v>
      </c>
      <c r="D410" t="s">
        <v>42</v>
      </c>
      <c r="E410" s="92">
        <v>500</v>
      </c>
    </row>
    <row r="411" spans="1:5" ht="12.75">
      <c r="A411" s="24"/>
      <c r="B411" s="33"/>
      <c r="C411" s="6">
        <v>4120</v>
      </c>
      <c r="D411" t="s">
        <v>483</v>
      </c>
      <c r="E411" s="92">
        <v>50</v>
      </c>
    </row>
    <row r="412" spans="1:5" ht="12.75">
      <c r="A412" s="24"/>
      <c r="B412" s="33"/>
      <c r="C412" s="6">
        <v>4170</v>
      </c>
      <c r="D412" t="s">
        <v>223</v>
      </c>
      <c r="E412" s="92">
        <v>6000</v>
      </c>
    </row>
    <row r="413" spans="1:5" ht="12.75">
      <c r="A413" s="24"/>
      <c r="B413" s="33"/>
      <c r="C413" s="6">
        <v>4190</v>
      </c>
      <c r="D413" t="s">
        <v>401</v>
      </c>
      <c r="E413" s="92">
        <v>10000</v>
      </c>
    </row>
    <row r="414" spans="1:5" ht="12.75">
      <c r="A414" s="24"/>
      <c r="B414" s="33"/>
      <c r="C414" s="6">
        <v>4210</v>
      </c>
      <c r="D414" s="2" t="s">
        <v>45</v>
      </c>
      <c r="E414" s="92">
        <v>10300</v>
      </c>
    </row>
    <row r="415" spans="1:5" ht="12.75">
      <c r="A415" s="24"/>
      <c r="B415" s="33"/>
      <c r="C415" s="6">
        <v>4220</v>
      </c>
      <c r="D415" s="2" t="s">
        <v>54</v>
      </c>
      <c r="E415" s="92">
        <v>5000</v>
      </c>
    </row>
    <row r="416" spans="1:5" ht="12.75">
      <c r="A416" s="24"/>
      <c r="B416" s="33"/>
      <c r="C416" s="3">
        <v>4300</v>
      </c>
      <c r="D416" s="15" t="s">
        <v>48</v>
      </c>
      <c r="E416" s="92">
        <v>12000</v>
      </c>
    </row>
    <row r="417" spans="1:5" ht="12.75">
      <c r="A417" s="33"/>
      <c r="B417" s="33"/>
      <c r="C417" s="3">
        <v>4430</v>
      </c>
      <c r="D417" s="47" t="s">
        <v>206</v>
      </c>
      <c r="E417" s="92">
        <v>1000</v>
      </c>
    </row>
    <row r="418" spans="1:5" ht="12.75">
      <c r="A418" s="33"/>
      <c r="B418" s="33"/>
      <c r="C418" s="3"/>
      <c r="D418" s="47"/>
      <c r="E418" s="85"/>
    </row>
    <row r="419" spans="1:5" ht="12.75">
      <c r="A419" s="33"/>
      <c r="B419" s="33"/>
      <c r="C419" s="3"/>
      <c r="D419" s="47"/>
      <c r="E419"/>
    </row>
    <row r="420" spans="1:5" s="56" customFormat="1" ht="12.75">
      <c r="A420" s="33"/>
      <c r="B420" s="33"/>
      <c r="C420" s="3"/>
      <c r="D420" s="47"/>
      <c r="E420"/>
    </row>
    <row r="421" spans="1:5" ht="12.75">
      <c r="A421" s="33"/>
      <c r="B421" s="33"/>
      <c r="C421" s="3"/>
      <c r="D421" s="47"/>
      <c r="E421"/>
    </row>
    <row r="422" spans="1:5" ht="12.75">
      <c r="A422" s="33"/>
      <c r="B422" s="33"/>
      <c r="C422" s="3"/>
      <c r="D422" s="47"/>
      <c r="E422"/>
    </row>
    <row r="423" spans="1:5" ht="12.75">
      <c r="A423" s="33"/>
      <c r="B423" s="33"/>
      <c r="C423" s="3"/>
      <c r="D423" s="47"/>
      <c r="E423"/>
    </row>
    <row r="424" spans="1:5" ht="12.75">
      <c r="A424" s="24"/>
      <c r="B424" s="33"/>
      <c r="D424" s="17" t="s">
        <v>28</v>
      </c>
      <c r="E424" s="102" t="s">
        <v>256</v>
      </c>
    </row>
    <row r="425" spans="1:5" ht="12.75">
      <c r="A425" s="24"/>
      <c r="B425" s="33"/>
      <c r="C425" s="3"/>
      <c r="D425" s="3" t="s">
        <v>384</v>
      </c>
      <c r="E425" s="74" t="s">
        <v>679</v>
      </c>
    </row>
    <row r="426" spans="1:5" ht="12.75">
      <c r="A426" s="24"/>
      <c r="B426" s="33"/>
      <c r="C426" s="3"/>
      <c r="D426" s="3"/>
      <c r="E426" s="74" t="s">
        <v>167</v>
      </c>
    </row>
    <row r="427" spans="1:5" ht="12.75">
      <c r="A427" s="24"/>
      <c r="B427" s="33"/>
      <c r="C427" s="3"/>
      <c r="D427" s="3"/>
      <c r="E427" s="75" t="s">
        <v>680</v>
      </c>
    </row>
    <row r="428" spans="1:5" ht="12.75">
      <c r="A428" s="30" t="s">
        <v>29</v>
      </c>
      <c r="B428" s="31" t="s">
        <v>30</v>
      </c>
      <c r="C428" s="1"/>
      <c r="D428" s="1" t="s">
        <v>31</v>
      </c>
      <c r="E428" s="93" t="s">
        <v>510</v>
      </c>
    </row>
    <row r="429" spans="1:5" ht="12.75">
      <c r="A429" s="25" t="s">
        <v>64</v>
      </c>
      <c r="B429" s="32"/>
      <c r="C429" s="14"/>
      <c r="D429" s="26" t="s">
        <v>80</v>
      </c>
      <c r="E429" s="103">
        <f>SUM(E430+E433+E440+E437+E442)</f>
        <v>945000</v>
      </c>
    </row>
    <row r="430" spans="1:5" ht="12.75">
      <c r="A430" s="24"/>
      <c r="B430" s="53" t="s">
        <v>79</v>
      </c>
      <c r="C430" s="54"/>
      <c r="D430" s="65" t="s">
        <v>37</v>
      </c>
      <c r="E430" s="99">
        <f>SUM(E431:E432)</f>
        <v>267750</v>
      </c>
    </row>
    <row r="431" spans="1:5" ht="12.75">
      <c r="A431" s="24"/>
      <c r="B431" s="33"/>
      <c r="C431" s="3">
        <v>4270</v>
      </c>
      <c r="D431" s="16" t="s">
        <v>47</v>
      </c>
      <c r="E431" s="100">
        <v>130000</v>
      </c>
    </row>
    <row r="432" spans="1:5" ht="12.75">
      <c r="A432" s="24"/>
      <c r="B432" s="33"/>
      <c r="C432" s="3">
        <v>4300</v>
      </c>
      <c r="D432" s="16" t="s">
        <v>48</v>
      </c>
      <c r="E432" s="100">
        <v>137750</v>
      </c>
    </row>
    <row r="433" spans="1:5" ht="12.75">
      <c r="A433" s="24"/>
      <c r="B433" s="53" t="s">
        <v>144</v>
      </c>
      <c r="C433" s="54"/>
      <c r="D433" s="65" t="s">
        <v>145</v>
      </c>
      <c r="E433" s="99">
        <f>SUM(E434:E436)</f>
        <v>173000</v>
      </c>
    </row>
    <row r="434" spans="1:5" ht="12.75">
      <c r="A434" s="24"/>
      <c r="B434" s="53"/>
      <c r="C434" s="6">
        <v>4170</v>
      </c>
      <c r="D434" t="s">
        <v>223</v>
      </c>
      <c r="E434" s="104">
        <v>2400</v>
      </c>
    </row>
    <row r="435" spans="1:5" ht="12.75">
      <c r="A435" s="24"/>
      <c r="B435" s="33"/>
      <c r="C435" s="3">
        <v>4270</v>
      </c>
      <c r="D435" s="16" t="s">
        <v>47</v>
      </c>
      <c r="E435" s="100">
        <v>90000</v>
      </c>
    </row>
    <row r="436" spans="1:5" ht="12.75">
      <c r="A436" s="24"/>
      <c r="B436" s="33"/>
      <c r="C436" s="3">
        <v>4300</v>
      </c>
      <c r="D436" s="16" t="s">
        <v>48</v>
      </c>
      <c r="E436" s="100">
        <v>80600</v>
      </c>
    </row>
    <row r="437" spans="1:5" s="56" customFormat="1" ht="12.75">
      <c r="A437" s="113"/>
      <c r="B437" s="53" t="s">
        <v>533</v>
      </c>
      <c r="C437" s="54"/>
      <c r="D437" s="65" t="s">
        <v>523</v>
      </c>
      <c r="E437" s="99">
        <f>E438</f>
        <v>453500</v>
      </c>
    </row>
    <row r="438" spans="1:5" ht="12.75">
      <c r="A438" s="24"/>
      <c r="B438" s="33"/>
      <c r="C438" s="6">
        <v>4300</v>
      </c>
      <c r="D438" t="s">
        <v>48</v>
      </c>
      <c r="E438" s="100">
        <v>453500</v>
      </c>
    </row>
    <row r="439" spans="1:5" ht="12.75">
      <c r="A439" s="24"/>
      <c r="B439" s="33"/>
      <c r="C439" s="3"/>
      <c r="D439" s="16"/>
      <c r="E439" s="100"/>
    </row>
    <row r="440" spans="1:5" ht="12.75">
      <c r="A440" s="24"/>
      <c r="B440" s="53" t="s">
        <v>534</v>
      </c>
      <c r="C440" s="54"/>
      <c r="D440" s="65" t="s">
        <v>535</v>
      </c>
      <c r="E440" s="99">
        <f>SUM(E441:E441)</f>
        <v>8500</v>
      </c>
    </row>
    <row r="441" spans="1:5" ht="12.75">
      <c r="A441" s="24"/>
      <c r="B441" s="33"/>
      <c r="C441" s="3">
        <v>4270</v>
      </c>
      <c r="D441" s="16" t="s">
        <v>47</v>
      </c>
      <c r="E441" s="100">
        <v>8500</v>
      </c>
    </row>
    <row r="442" spans="1:5" s="56" customFormat="1" ht="12.75">
      <c r="A442" s="113"/>
      <c r="B442" s="53" t="s">
        <v>608</v>
      </c>
      <c r="C442" s="54"/>
      <c r="D442" s="65" t="s">
        <v>558</v>
      </c>
      <c r="E442" s="99">
        <f>E443</f>
        <v>42250</v>
      </c>
    </row>
    <row r="443" spans="1:5" ht="12.75">
      <c r="A443" s="24"/>
      <c r="B443" s="33"/>
      <c r="C443" s="3">
        <v>4300</v>
      </c>
      <c r="D443" s="16" t="s">
        <v>48</v>
      </c>
      <c r="E443" s="100">
        <v>42250</v>
      </c>
    </row>
    <row r="444" spans="1:5" ht="12.75">
      <c r="A444" s="24"/>
      <c r="B444" s="33"/>
      <c r="C444" s="3"/>
      <c r="D444" s="16"/>
      <c r="E444" s="100"/>
    </row>
    <row r="445" spans="1:5" ht="12.75">
      <c r="A445" s="25" t="s">
        <v>62</v>
      </c>
      <c r="B445" s="32"/>
      <c r="C445" s="14"/>
      <c r="D445" s="26" t="s">
        <v>32</v>
      </c>
      <c r="E445" s="99">
        <f>E446</f>
        <v>4000</v>
      </c>
    </row>
    <row r="446" spans="1:5" ht="12.75">
      <c r="A446" s="113"/>
      <c r="B446" s="53" t="s">
        <v>63</v>
      </c>
      <c r="C446" s="54"/>
      <c r="D446" s="67" t="s">
        <v>33</v>
      </c>
      <c r="E446" s="100">
        <f>E447</f>
        <v>4000</v>
      </c>
    </row>
    <row r="447" spans="1:5" ht="12.75">
      <c r="A447" s="113"/>
      <c r="B447" s="53"/>
      <c r="C447" s="3">
        <v>4390</v>
      </c>
      <c r="D447" s="16" t="s">
        <v>265</v>
      </c>
      <c r="E447" s="100">
        <v>4000</v>
      </c>
    </row>
    <row r="448" spans="1:5" ht="12.75">
      <c r="A448" s="24"/>
      <c r="B448" s="33"/>
      <c r="C448" s="3"/>
      <c r="D448" s="16" t="s">
        <v>266</v>
      </c>
      <c r="E448" s="100"/>
    </row>
    <row r="449" spans="1:5" ht="12.75">
      <c r="A449" s="24"/>
      <c r="B449" s="33"/>
      <c r="C449" s="3"/>
      <c r="D449" s="16"/>
      <c r="E449" s="100"/>
    </row>
    <row r="450" spans="1:5" ht="12.75">
      <c r="A450" s="25" t="s">
        <v>146</v>
      </c>
      <c r="B450" s="32"/>
      <c r="C450" s="14"/>
      <c r="D450" s="26" t="s">
        <v>147</v>
      </c>
      <c r="E450" s="103">
        <f>E458+E451+E455</f>
        <v>333600</v>
      </c>
    </row>
    <row r="451" spans="1:5" s="71" customFormat="1" ht="12.75">
      <c r="A451" s="122"/>
      <c r="B451" s="53" t="s">
        <v>385</v>
      </c>
      <c r="C451" s="54"/>
      <c r="D451" s="65" t="s">
        <v>386</v>
      </c>
      <c r="E451" s="99">
        <f>SUM(E452:E454)</f>
        <v>322680</v>
      </c>
    </row>
    <row r="452" spans="1:5" ht="12.75">
      <c r="A452" s="25"/>
      <c r="B452" s="32"/>
      <c r="C452" s="3">
        <v>4300</v>
      </c>
      <c r="D452" s="16" t="s">
        <v>48</v>
      </c>
      <c r="E452" s="104">
        <v>318680</v>
      </c>
    </row>
    <row r="453" spans="1:5" ht="12.75">
      <c r="A453" s="25"/>
      <c r="B453" s="32"/>
      <c r="C453" s="6">
        <v>4530</v>
      </c>
      <c r="D453" t="s">
        <v>251</v>
      </c>
      <c r="E453" s="104">
        <v>4000</v>
      </c>
    </row>
    <row r="454" spans="1:5" ht="12.75">
      <c r="A454" s="25"/>
      <c r="B454" s="32"/>
      <c r="C454" s="50">
        <v>6050</v>
      </c>
      <c r="D454" s="12" t="s">
        <v>242</v>
      </c>
      <c r="E454" s="104">
        <v>0</v>
      </c>
    </row>
    <row r="455" spans="1:5" ht="12.75">
      <c r="A455" s="25"/>
      <c r="B455" s="53" t="s">
        <v>385</v>
      </c>
      <c r="C455" s="54"/>
      <c r="D455" s="65" t="s">
        <v>568</v>
      </c>
      <c r="E455" s="99">
        <f>E456</f>
        <v>6600</v>
      </c>
    </row>
    <row r="456" spans="1:5" ht="12.75">
      <c r="A456" s="25"/>
      <c r="B456" s="32"/>
      <c r="C456" s="3">
        <v>4300</v>
      </c>
      <c r="D456" s="16" t="s">
        <v>48</v>
      </c>
      <c r="E456" s="104">
        <v>6600</v>
      </c>
    </row>
    <row r="457" spans="1:5" ht="12.75">
      <c r="A457" s="25"/>
      <c r="B457" s="32"/>
      <c r="E457" s="104"/>
    </row>
    <row r="458" spans="1:5" ht="12.75">
      <c r="A458" s="24"/>
      <c r="B458" s="53" t="s">
        <v>171</v>
      </c>
      <c r="C458" s="54"/>
      <c r="D458" s="65" t="s">
        <v>1</v>
      </c>
      <c r="E458" s="99">
        <f>SUM(E459:E459)</f>
        <v>4320</v>
      </c>
    </row>
    <row r="459" spans="1:5" ht="12.75">
      <c r="A459" s="24"/>
      <c r="B459" s="33"/>
      <c r="C459" s="3">
        <v>4300</v>
      </c>
      <c r="D459" s="16" t="s">
        <v>48</v>
      </c>
      <c r="E459" s="100">
        <v>4320</v>
      </c>
    </row>
    <row r="460" spans="1:5" ht="12.75">
      <c r="A460" s="24"/>
      <c r="B460" s="33"/>
      <c r="C460" s="3"/>
      <c r="D460" s="16"/>
      <c r="E460" s="100"/>
    </row>
    <row r="461" spans="1:5" ht="12.75">
      <c r="A461" s="25" t="s">
        <v>65</v>
      </c>
      <c r="B461" s="32"/>
      <c r="C461" s="14"/>
      <c r="D461" s="41" t="s">
        <v>169</v>
      </c>
      <c r="E461" s="99">
        <f>E462</f>
        <v>3100</v>
      </c>
    </row>
    <row r="462" spans="1:5" ht="12.75">
      <c r="A462" s="24"/>
      <c r="B462" s="53" t="s">
        <v>70</v>
      </c>
      <c r="C462" s="54"/>
      <c r="D462" s="67" t="s">
        <v>71</v>
      </c>
      <c r="E462" s="100">
        <f>E463</f>
        <v>3100</v>
      </c>
    </row>
    <row r="463" spans="1:5" ht="12.75">
      <c r="A463" s="24"/>
      <c r="B463" s="33"/>
      <c r="C463" s="3">
        <v>4300</v>
      </c>
      <c r="D463" s="15" t="s">
        <v>48</v>
      </c>
      <c r="E463" s="100">
        <v>3100</v>
      </c>
    </row>
    <row r="464" spans="1:5" ht="12.75">
      <c r="A464" s="24"/>
      <c r="B464" s="33"/>
      <c r="C464" s="3"/>
      <c r="D464" s="16"/>
      <c r="E464" s="100"/>
    </row>
    <row r="465" spans="1:5" ht="12.75">
      <c r="A465" s="25" t="s">
        <v>66</v>
      </c>
      <c r="B465" s="32"/>
      <c r="C465" s="14"/>
      <c r="D465" s="41" t="s">
        <v>85</v>
      </c>
      <c r="E465" s="95">
        <f>E468+E472+E485+E493+E497+E466+E477+E503</f>
        <v>6255515</v>
      </c>
    </row>
    <row r="466" spans="1:5" s="71" customFormat="1" ht="12.75">
      <c r="A466" s="122"/>
      <c r="B466" s="53" t="s">
        <v>447</v>
      </c>
      <c r="C466" s="54"/>
      <c r="D466" s="67" t="s">
        <v>448</v>
      </c>
      <c r="E466" s="97">
        <f>E467</f>
        <v>4600</v>
      </c>
    </row>
    <row r="467" spans="1:5" ht="12.75">
      <c r="A467" s="25"/>
      <c r="B467" s="32"/>
      <c r="C467" s="3">
        <v>4510</v>
      </c>
      <c r="D467" s="20" t="s">
        <v>232</v>
      </c>
      <c r="E467" s="105">
        <v>4600</v>
      </c>
    </row>
    <row r="468" spans="1:5" ht="12.75">
      <c r="A468" s="24"/>
      <c r="B468" s="53" t="s">
        <v>86</v>
      </c>
      <c r="C468" s="54"/>
      <c r="D468" s="67" t="s">
        <v>87</v>
      </c>
      <c r="E468" s="97">
        <f>SUM(E469:E471)</f>
        <v>1965300</v>
      </c>
    </row>
    <row r="469" spans="1:5" ht="12.75">
      <c r="A469" s="24"/>
      <c r="B469" s="53"/>
      <c r="C469" s="6">
        <v>4210</v>
      </c>
      <c r="D469" s="2" t="s">
        <v>45</v>
      </c>
      <c r="E469" s="105">
        <v>1000</v>
      </c>
    </row>
    <row r="470" spans="1:6" ht="12.75">
      <c r="A470" s="24"/>
      <c r="B470" s="33"/>
      <c r="C470" s="3">
        <v>4270</v>
      </c>
      <c r="D470" s="16" t="s">
        <v>47</v>
      </c>
      <c r="E470" s="96">
        <v>5000</v>
      </c>
      <c r="F470" s="4"/>
    </row>
    <row r="471" spans="1:6" ht="12.75">
      <c r="A471" s="24"/>
      <c r="B471" s="33"/>
      <c r="C471" s="3">
        <v>4300</v>
      </c>
      <c r="D471" s="15" t="s">
        <v>48</v>
      </c>
      <c r="E471" s="96">
        <v>1959300</v>
      </c>
      <c r="F471" s="4"/>
    </row>
    <row r="472" spans="1:6" ht="12.75">
      <c r="A472" s="24"/>
      <c r="B472" s="53" t="s">
        <v>88</v>
      </c>
      <c r="C472" s="54"/>
      <c r="D472" s="67" t="s">
        <v>89</v>
      </c>
      <c r="E472" s="97">
        <f>SUM(E473:E476)</f>
        <v>635715</v>
      </c>
      <c r="F472" s="4"/>
    </row>
    <row r="473" spans="1:5" ht="12.75">
      <c r="A473" s="24"/>
      <c r="B473" s="33"/>
      <c r="C473" s="6">
        <v>4210</v>
      </c>
      <c r="D473" s="2" t="s">
        <v>45</v>
      </c>
      <c r="E473" s="92">
        <v>49500</v>
      </c>
    </row>
    <row r="474" spans="1:5" ht="12.75">
      <c r="A474" s="24"/>
      <c r="B474" s="33"/>
      <c r="C474" s="3">
        <v>4260</v>
      </c>
      <c r="D474" s="15" t="s">
        <v>46</v>
      </c>
      <c r="E474" s="92">
        <v>26000</v>
      </c>
    </row>
    <row r="475" spans="1:5" ht="12.75">
      <c r="A475" s="24"/>
      <c r="B475" s="33"/>
      <c r="C475" s="3">
        <v>4270</v>
      </c>
      <c r="D475" s="16" t="s">
        <v>47</v>
      </c>
      <c r="E475" s="92">
        <v>26000</v>
      </c>
    </row>
    <row r="476" spans="1:5" ht="12.75">
      <c r="A476" s="24"/>
      <c r="B476" s="33"/>
      <c r="C476" s="3">
        <v>4300</v>
      </c>
      <c r="D476" s="15" t="s">
        <v>48</v>
      </c>
      <c r="E476" s="92">
        <v>534215</v>
      </c>
    </row>
    <row r="477" spans="1:5" ht="12.75">
      <c r="A477" s="24"/>
      <c r="B477" s="59" t="s">
        <v>484</v>
      </c>
      <c r="C477" s="57"/>
      <c r="D477" s="56" t="s">
        <v>485</v>
      </c>
      <c r="E477" s="97">
        <f>SUM(E478:E481)</f>
        <v>109900</v>
      </c>
    </row>
    <row r="478" spans="1:5" ht="12.75">
      <c r="A478" s="24"/>
      <c r="B478" s="59"/>
      <c r="C478" s="3">
        <v>4270</v>
      </c>
      <c r="D478" s="16" t="s">
        <v>47</v>
      </c>
      <c r="E478" s="105">
        <v>9400</v>
      </c>
    </row>
    <row r="479" spans="1:5" ht="12.75">
      <c r="A479" s="24"/>
      <c r="B479" s="59"/>
      <c r="C479" s="3">
        <v>4390</v>
      </c>
      <c r="D479" s="16" t="s">
        <v>265</v>
      </c>
      <c r="E479" s="105">
        <v>500</v>
      </c>
    </row>
    <row r="480" spans="1:5" ht="12.75">
      <c r="A480" s="24"/>
      <c r="B480" s="59"/>
      <c r="C480" s="3"/>
      <c r="D480" s="16" t="s">
        <v>266</v>
      </c>
      <c r="E480" s="97"/>
    </row>
    <row r="481" spans="1:5" ht="12.75">
      <c r="A481" s="24"/>
      <c r="B481" s="20"/>
      <c r="C481" s="6">
        <v>6230</v>
      </c>
      <c r="D481" t="s">
        <v>462</v>
      </c>
      <c r="E481" s="92">
        <v>100000</v>
      </c>
    </row>
    <row r="482" spans="1:4" ht="12.75">
      <c r="A482" s="24"/>
      <c r="B482" s="20"/>
      <c r="C482" s="3"/>
      <c r="D482" s="47" t="s">
        <v>463</v>
      </c>
    </row>
    <row r="483" spans="1:4" ht="12.75">
      <c r="A483" s="24"/>
      <c r="B483" s="20"/>
      <c r="C483" s="3"/>
      <c r="D483" s="47" t="s">
        <v>486</v>
      </c>
    </row>
    <row r="484" spans="1:4" ht="12.75">
      <c r="A484" s="24"/>
      <c r="B484" s="20"/>
      <c r="C484" s="3"/>
      <c r="D484" s="16" t="s">
        <v>259</v>
      </c>
    </row>
    <row r="485" spans="1:5" ht="12.75">
      <c r="A485" s="29"/>
      <c r="B485" s="53" t="s">
        <v>90</v>
      </c>
      <c r="C485" s="54"/>
      <c r="D485" s="67" t="s">
        <v>91</v>
      </c>
      <c r="E485" s="97">
        <f>SUM(E486:E492)</f>
        <v>282000</v>
      </c>
    </row>
    <row r="486" spans="1:5" ht="12.75">
      <c r="A486" s="29"/>
      <c r="B486" s="33"/>
      <c r="C486" s="6">
        <v>2360</v>
      </c>
      <c r="D486" t="s">
        <v>331</v>
      </c>
      <c r="E486" s="92">
        <v>1000</v>
      </c>
    </row>
    <row r="487" spans="1:4" ht="12.75">
      <c r="A487" s="29"/>
      <c r="B487" s="33"/>
      <c r="D487" t="s">
        <v>332</v>
      </c>
    </row>
    <row r="488" spans="1:4" ht="12.75">
      <c r="A488" s="29"/>
      <c r="B488" s="33"/>
      <c r="D488" t="s">
        <v>333</v>
      </c>
    </row>
    <row r="489" spans="1:4" ht="12.75">
      <c r="A489" s="29"/>
      <c r="B489" s="33"/>
      <c r="D489" t="s">
        <v>334</v>
      </c>
    </row>
    <row r="490" spans="1:4" ht="12.75">
      <c r="A490" s="29"/>
      <c r="B490" s="33"/>
      <c r="D490" t="s">
        <v>335</v>
      </c>
    </row>
    <row r="491" spans="1:5" ht="12.75">
      <c r="A491" s="29"/>
      <c r="B491" s="33"/>
      <c r="C491" s="6">
        <v>4220</v>
      </c>
      <c r="D491" s="2" t="s">
        <v>54</v>
      </c>
      <c r="E491" s="92">
        <v>2320</v>
      </c>
    </row>
    <row r="492" spans="1:5" ht="12.75">
      <c r="A492" s="29"/>
      <c r="B492" s="33"/>
      <c r="C492" s="3">
        <v>4300</v>
      </c>
      <c r="D492" s="15" t="s">
        <v>92</v>
      </c>
      <c r="E492" s="92">
        <v>278680</v>
      </c>
    </row>
    <row r="493" spans="1:5" ht="12.75">
      <c r="A493" s="29"/>
      <c r="B493" s="53" t="s">
        <v>93</v>
      </c>
      <c r="C493" s="54"/>
      <c r="D493" s="67" t="s">
        <v>94</v>
      </c>
      <c r="E493" s="97">
        <f>SUM(E494:E496)</f>
        <v>3251000</v>
      </c>
    </row>
    <row r="494" spans="1:5" ht="12.75">
      <c r="A494" s="24"/>
      <c r="B494" s="20"/>
      <c r="C494" s="3">
        <v>4260</v>
      </c>
      <c r="D494" s="15" t="s">
        <v>46</v>
      </c>
      <c r="E494" s="92">
        <v>1680000</v>
      </c>
    </row>
    <row r="495" spans="1:5" ht="12.75">
      <c r="A495" s="24"/>
      <c r="B495" s="20"/>
      <c r="C495" s="3">
        <v>4270</v>
      </c>
      <c r="D495" s="16" t="s">
        <v>47</v>
      </c>
      <c r="E495" s="92">
        <v>1000</v>
      </c>
    </row>
    <row r="496" spans="1:5" ht="12.75">
      <c r="A496" s="24"/>
      <c r="B496" s="20"/>
      <c r="C496" s="3">
        <v>4300</v>
      </c>
      <c r="D496" s="15" t="s">
        <v>48</v>
      </c>
      <c r="E496" s="92">
        <v>1570000</v>
      </c>
    </row>
    <row r="497" spans="1:5" ht="12.75">
      <c r="A497" s="63"/>
      <c r="B497" s="53" t="s">
        <v>272</v>
      </c>
      <c r="C497" s="54"/>
      <c r="D497" s="55" t="s">
        <v>1</v>
      </c>
      <c r="E497" s="97">
        <f>SUM(E498:E501)</f>
        <v>7000</v>
      </c>
    </row>
    <row r="498" spans="1:5" ht="12.75">
      <c r="A498" s="63"/>
      <c r="B498" s="60"/>
      <c r="C498" s="3">
        <v>4270</v>
      </c>
      <c r="D498" s="16" t="s">
        <v>47</v>
      </c>
      <c r="E498" s="92">
        <v>4000</v>
      </c>
    </row>
    <row r="499" spans="1:5" ht="12.75">
      <c r="A499" s="63"/>
      <c r="B499" s="60"/>
      <c r="C499" s="3">
        <v>4300</v>
      </c>
      <c r="D499" s="15" t="s">
        <v>48</v>
      </c>
      <c r="E499" s="92">
        <v>2300</v>
      </c>
    </row>
    <row r="500" spans="1:5" ht="12.75">
      <c r="A500" s="63"/>
      <c r="B500" s="60"/>
      <c r="C500" s="3">
        <v>4510</v>
      </c>
      <c r="D500" s="47" t="s">
        <v>232</v>
      </c>
      <c r="E500" s="92">
        <v>200</v>
      </c>
    </row>
    <row r="501" spans="1:5" ht="12.75">
      <c r="A501" s="33"/>
      <c r="B501" s="20"/>
      <c r="C501" s="6">
        <v>4520</v>
      </c>
      <c r="D501" t="s">
        <v>427</v>
      </c>
      <c r="E501" s="92">
        <v>500</v>
      </c>
    </row>
    <row r="502" spans="1:4" ht="12.75">
      <c r="A502" s="33"/>
      <c r="B502" s="20"/>
      <c r="D502" t="s">
        <v>239</v>
      </c>
    </row>
    <row r="503" spans="1:5" ht="12.75">
      <c r="A503" s="33"/>
      <c r="B503" s="53" t="s">
        <v>272</v>
      </c>
      <c r="C503" s="54"/>
      <c r="D503" s="55" t="s">
        <v>587</v>
      </c>
      <c r="E503" s="97">
        <f>E505</f>
        <v>0</v>
      </c>
    </row>
    <row r="504" spans="1:5" ht="12.75">
      <c r="A504" s="33"/>
      <c r="B504" s="53"/>
      <c r="C504" s="54"/>
      <c r="D504" s="55" t="s">
        <v>539</v>
      </c>
      <c r="E504" s="97"/>
    </row>
    <row r="505" spans="1:5" ht="12.75">
      <c r="A505" s="33"/>
      <c r="B505" s="20"/>
      <c r="C505" s="6">
        <v>4309</v>
      </c>
      <c r="D505" s="15" t="s">
        <v>48</v>
      </c>
      <c r="E505" s="92">
        <v>0</v>
      </c>
    </row>
    <row r="506" spans="1:2" ht="12.75">
      <c r="A506" s="33"/>
      <c r="B506" s="20"/>
    </row>
    <row r="507" spans="1:5" ht="12.75">
      <c r="A507" s="25" t="s">
        <v>66</v>
      </c>
      <c r="B507" s="32"/>
      <c r="C507" s="14"/>
      <c r="D507" s="41" t="s">
        <v>85</v>
      </c>
      <c r="E507" s="97">
        <f>E508</f>
        <v>8308900</v>
      </c>
    </row>
    <row r="508" spans="1:5" ht="12.75">
      <c r="A508" s="33"/>
      <c r="B508" s="53" t="s">
        <v>325</v>
      </c>
      <c r="C508" s="54"/>
      <c r="D508" s="67" t="s">
        <v>354</v>
      </c>
      <c r="E508" s="97">
        <f>SUM(E509:E513)</f>
        <v>8308900</v>
      </c>
    </row>
    <row r="509" spans="1:5" ht="12.75">
      <c r="A509" s="33"/>
      <c r="B509" s="53"/>
      <c r="C509" s="6">
        <v>4170</v>
      </c>
      <c r="D509" t="s">
        <v>223</v>
      </c>
      <c r="E509" s="105">
        <v>1500</v>
      </c>
    </row>
    <row r="510" spans="1:5" ht="12.75">
      <c r="A510" s="33"/>
      <c r="B510" s="60"/>
      <c r="C510" s="6">
        <v>4210</v>
      </c>
      <c r="D510" s="2" t="s">
        <v>45</v>
      </c>
      <c r="E510" s="105">
        <v>7000</v>
      </c>
    </row>
    <row r="511" spans="1:5" ht="12.75">
      <c r="A511" s="33"/>
      <c r="B511" s="32"/>
      <c r="C511" s="6">
        <v>4300</v>
      </c>
      <c r="D511" t="s">
        <v>48</v>
      </c>
      <c r="E511" s="105">
        <v>8300000</v>
      </c>
    </row>
    <row r="512" spans="1:5" ht="12.75">
      <c r="A512" s="33"/>
      <c r="B512" s="32"/>
      <c r="C512" s="3">
        <v>4610</v>
      </c>
      <c r="D512" s="16" t="s">
        <v>271</v>
      </c>
      <c r="E512" s="105">
        <v>400</v>
      </c>
    </row>
    <row r="513" spans="1:5" ht="12.75">
      <c r="A513" s="33"/>
      <c r="B513" s="20"/>
      <c r="C513" s="6">
        <v>4700</v>
      </c>
      <c r="D513" t="s">
        <v>244</v>
      </c>
      <c r="E513" s="92">
        <v>0</v>
      </c>
    </row>
    <row r="514" spans="1:4" ht="12.75">
      <c r="A514" s="33"/>
      <c r="B514" s="20"/>
      <c r="D514" t="s">
        <v>245</v>
      </c>
    </row>
    <row r="515" spans="1:5" ht="12.75">
      <c r="A515" s="25" t="s">
        <v>67</v>
      </c>
      <c r="B515" s="53"/>
      <c r="C515" s="54"/>
      <c r="D515" s="67" t="s">
        <v>58</v>
      </c>
      <c r="E515" s="97">
        <f>E518+E516</f>
        <v>9160</v>
      </c>
    </row>
    <row r="516" spans="1:5" ht="12.75">
      <c r="A516" s="32"/>
      <c r="B516" s="53" t="s">
        <v>660</v>
      </c>
      <c r="C516" s="54"/>
      <c r="D516" s="67" t="s">
        <v>661</v>
      </c>
      <c r="E516" s="97">
        <f>E517</f>
        <v>4160</v>
      </c>
    </row>
    <row r="517" spans="1:5" ht="12.75">
      <c r="A517" s="32"/>
      <c r="B517" s="53"/>
      <c r="C517" s="6">
        <v>4170</v>
      </c>
      <c r="D517" t="s">
        <v>223</v>
      </c>
      <c r="E517" s="105">
        <v>4160</v>
      </c>
    </row>
    <row r="518" spans="1:5" ht="12.75">
      <c r="A518" s="33"/>
      <c r="B518" s="59" t="s">
        <v>411</v>
      </c>
      <c r="C518" s="57"/>
      <c r="D518" s="56" t="s">
        <v>412</v>
      </c>
      <c r="E518" s="97">
        <f>SUM(E519:E520)</f>
        <v>5000</v>
      </c>
    </row>
    <row r="519" spans="1:4" ht="12.75">
      <c r="A519" s="33"/>
      <c r="B519" s="20"/>
      <c r="D519" t="s">
        <v>413</v>
      </c>
    </row>
    <row r="520" spans="1:5" ht="12.75">
      <c r="A520" s="33"/>
      <c r="B520" s="20"/>
      <c r="C520" s="6">
        <v>4300</v>
      </c>
      <c r="D520" t="s">
        <v>48</v>
      </c>
      <c r="E520" s="92">
        <v>5000</v>
      </c>
    </row>
    <row r="521" spans="1:2" ht="12.75">
      <c r="A521" s="33"/>
      <c r="B521" s="20"/>
    </row>
    <row r="522" spans="1:5" ht="12.75">
      <c r="A522" s="53" t="s">
        <v>446</v>
      </c>
      <c r="B522" s="53"/>
      <c r="C522" s="54"/>
      <c r="D522" s="55" t="s">
        <v>436</v>
      </c>
      <c r="E522" s="97">
        <f>E523</f>
        <v>330000</v>
      </c>
    </row>
    <row r="523" spans="1:5" ht="12.75">
      <c r="A523" s="33"/>
      <c r="B523" s="53" t="s">
        <v>416</v>
      </c>
      <c r="C523" s="57"/>
      <c r="D523" s="56" t="s">
        <v>672</v>
      </c>
      <c r="E523" s="92">
        <f>SUM(E524:E529)</f>
        <v>330000</v>
      </c>
    </row>
    <row r="524" spans="1:5" ht="12.75">
      <c r="A524" s="33"/>
      <c r="B524" s="53"/>
      <c r="C524" s="6">
        <v>4010</v>
      </c>
      <c r="D524" t="s">
        <v>40</v>
      </c>
      <c r="E524" s="92">
        <v>4200</v>
      </c>
    </row>
    <row r="525" spans="1:5" ht="12.75">
      <c r="A525" s="33"/>
      <c r="B525" s="53"/>
      <c r="C525" s="6">
        <v>4110</v>
      </c>
      <c r="D525" t="s">
        <v>42</v>
      </c>
      <c r="E525" s="92">
        <v>725</v>
      </c>
    </row>
    <row r="526" spans="1:5" ht="12.75">
      <c r="A526" s="33"/>
      <c r="B526" s="53"/>
      <c r="C526" s="6">
        <v>4120</v>
      </c>
      <c r="D526" t="s">
        <v>483</v>
      </c>
      <c r="E526" s="92">
        <v>105</v>
      </c>
    </row>
    <row r="527" spans="1:5" ht="12.75">
      <c r="A527" s="33"/>
      <c r="B527" s="53"/>
      <c r="C527" s="6">
        <v>4210</v>
      </c>
      <c r="D527" s="2" t="s">
        <v>45</v>
      </c>
      <c r="E527" s="92">
        <v>250000</v>
      </c>
    </row>
    <row r="528" spans="1:5" ht="12.75">
      <c r="A528" s="33"/>
      <c r="B528" s="53"/>
      <c r="C528" s="6">
        <v>4300</v>
      </c>
      <c r="D528" t="s">
        <v>48</v>
      </c>
      <c r="E528" s="92">
        <v>74955</v>
      </c>
    </row>
    <row r="529" spans="1:5" ht="12.75">
      <c r="A529" s="33"/>
      <c r="B529" s="53"/>
      <c r="C529" s="6">
        <v>4710</v>
      </c>
      <c r="D529" t="s">
        <v>471</v>
      </c>
      <c r="E529" s="92">
        <v>15</v>
      </c>
    </row>
    <row r="530" spans="1:4" ht="12.75">
      <c r="A530" s="33"/>
      <c r="B530" s="53"/>
      <c r="C530" s="57"/>
      <c r="D530" s="56"/>
    </row>
    <row r="531" spans="1:4" ht="12.75">
      <c r="A531" s="33"/>
      <c r="B531" s="53"/>
      <c r="C531" s="57"/>
      <c r="D531" s="56"/>
    </row>
    <row r="532" spans="1:4" ht="12.75">
      <c r="A532" s="33"/>
      <c r="B532" s="53"/>
      <c r="C532" s="57"/>
      <c r="D532" s="56"/>
    </row>
    <row r="533" spans="1:4" ht="12.75">
      <c r="A533" s="33"/>
      <c r="B533" s="53"/>
      <c r="C533" s="57"/>
      <c r="D533" s="56"/>
    </row>
    <row r="534" spans="1:4" ht="12.75">
      <c r="A534" s="33"/>
      <c r="B534" s="53"/>
      <c r="C534" s="57"/>
      <c r="D534" s="56"/>
    </row>
    <row r="535" spans="1:2" ht="12.75">
      <c r="A535" s="33"/>
      <c r="B535" s="20"/>
    </row>
    <row r="536" spans="1:4" ht="12.75">
      <c r="A536" s="24"/>
      <c r="B536" s="20"/>
      <c r="C536" s="3"/>
      <c r="D536" s="16"/>
    </row>
    <row r="537" spans="1:4" ht="12.75">
      <c r="A537" s="24"/>
      <c r="B537" s="20"/>
      <c r="C537" s="3"/>
      <c r="D537" s="16"/>
    </row>
    <row r="538" spans="1:5" ht="12.75">
      <c r="A538" s="33"/>
      <c r="B538" s="33"/>
      <c r="C538" s="3"/>
      <c r="D538" s="14" t="s">
        <v>28</v>
      </c>
      <c r="E538" s="102" t="s">
        <v>256</v>
      </c>
    </row>
    <row r="539" spans="1:5" ht="12.75">
      <c r="A539" s="24"/>
      <c r="B539" s="33"/>
      <c r="C539" s="3"/>
      <c r="D539" s="3" t="s">
        <v>207</v>
      </c>
      <c r="E539" s="74" t="s">
        <v>679</v>
      </c>
    </row>
    <row r="540" spans="1:5" ht="12.75">
      <c r="A540" s="24"/>
      <c r="B540" s="33"/>
      <c r="C540" s="3"/>
      <c r="D540" s="3"/>
      <c r="E540" s="74" t="s">
        <v>167</v>
      </c>
    </row>
    <row r="541" spans="1:5" ht="12.75">
      <c r="A541" s="24"/>
      <c r="B541" s="33"/>
      <c r="C541" s="3"/>
      <c r="D541" s="3"/>
      <c r="E541" s="75" t="s">
        <v>680</v>
      </c>
    </row>
    <row r="542" spans="1:5" ht="12.75">
      <c r="A542" s="30" t="s">
        <v>29</v>
      </c>
      <c r="B542" s="31" t="s">
        <v>30</v>
      </c>
      <c r="C542" s="1"/>
      <c r="D542" s="1" t="s">
        <v>31</v>
      </c>
      <c r="E542" s="93" t="s">
        <v>510</v>
      </c>
    </row>
    <row r="543" spans="1:5" ht="12.75">
      <c r="A543" s="32" t="s">
        <v>198</v>
      </c>
      <c r="B543" s="32"/>
      <c r="C543" s="7"/>
      <c r="D543" s="5" t="s">
        <v>297</v>
      </c>
      <c r="E543" s="95">
        <f>+E544+E547+E551</f>
        <v>2805109.05</v>
      </c>
    </row>
    <row r="544" spans="1:5" ht="12.75">
      <c r="A544" s="29"/>
      <c r="B544" s="53" t="s">
        <v>199</v>
      </c>
      <c r="C544" s="54"/>
      <c r="D544" s="67" t="s">
        <v>35</v>
      </c>
      <c r="E544" s="97">
        <f>E545</f>
        <v>938342.7</v>
      </c>
    </row>
    <row r="545" spans="1:5" ht="12.75">
      <c r="A545" s="33"/>
      <c r="B545" s="33"/>
      <c r="C545" s="3">
        <v>3110</v>
      </c>
      <c r="D545" s="16" t="s">
        <v>56</v>
      </c>
      <c r="E545" s="92">
        <v>938342.7</v>
      </c>
    </row>
    <row r="546" spans="1:4" ht="12.75">
      <c r="A546" s="33"/>
      <c r="B546" s="33"/>
      <c r="C546" s="3"/>
      <c r="D546" s="16"/>
    </row>
    <row r="547" spans="1:5" ht="12.75">
      <c r="A547" s="33"/>
      <c r="B547" s="53" t="s">
        <v>199</v>
      </c>
      <c r="C547" s="54"/>
      <c r="D547" s="67" t="s">
        <v>543</v>
      </c>
      <c r="E547" s="97">
        <f>SUM(E548:E549)</f>
        <v>1127.62</v>
      </c>
    </row>
    <row r="548" spans="1:5" ht="12.75">
      <c r="A548" s="33"/>
      <c r="B548" s="33"/>
      <c r="C548" s="3">
        <v>3110</v>
      </c>
      <c r="D548" s="16" t="s">
        <v>56</v>
      </c>
      <c r="E548" s="92">
        <v>1105.51</v>
      </c>
    </row>
    <row r="549" spans="1:5" ht="12.75">
      <c r="A549" s="33"/>
      <c r="B549" s="33"/>
      <c r="C549" s="6">
        <v>4210</v>
      </c>
      <c r="D549" s="2" t="s">
        <v>45</v>
      </c>
      <c r="E549" s="92">
        <v>22.11</v>
      </c>
    </row>
    <row r="550" spans="1:2" ht="12.75">
      <c r="A550" s="33"/>
      <c r="B550" s="33"/>
    </row>
    <row r="551" spans="1:5" s="56" customFormat="1" ht="12.75">
      <c r="A551" s="53"/>
      <c r="B551" s="53" t="s">
        <v>238</v>
      </c>
      <c r="C551" s="57"/>
      <c r="D551" s="56" t="s">
        <v>569</v>
      </c>
      <c r="E551" s="97">
        <f>SUM(E552:E557)</f>
        <v>1865638.73</v>
      </c>
    </row>
    <row r="552" spans="1:5" ht="12.75">
      <c r="A552" s="33"/>
      <c r="B552" s="33"/>
      <c r="C552" s="3">
        <v>3110</v>
      </c>
      <c r="D552" s="16" t="s">
        <v>56</v>
      </c>
      <c r="E552" s="92">
        <v>1829045</v>
      </c>
    </row>
    <row r="553" spans="1:5" ht="12.75">
      <c r="A553" s="33"/>
      <c r="B553" s="33"/>
      <c r="C553" s="6">
        <v>4010</v>
      </c>
      <c r="D553" t="s">
        <v>40</v>
      </c>
      <c r="E553" s="92">
        <v>25184</v>
      </c>
    </row>
    <row r="554" spans="1:5" ht="12.75">
      <c r="A554" s="33"/>
      <c r="B554" s="33"/>
      <c r="C554" s="6">
        <v>4110</v>
      </c>
      <c r="D554" t="s">
        <v>42</v>
      </c>
      <c r="E554" s="92">
        <v>4492.73</v>
      </c>
    </row>
    <row r="555" spans="1:5" ht="12.75">
      <c r="A555" s="33"/>
      <c r="B555" s="33"/>
      <c r="C555" s="6">
        <v>4120</v>
      </c>
      <c r="D555" t="s">
        <v>483</v>
      </c>
      <c r="E555" s="92">
        <v>636</v>
      </c>
    </row>
    <row r="556" spans="1:5" ht="12.75">
      <c r="A556" s="33"/>
      <c r="B556" s="33"/>
      <c r="C556" s="6">
        <v>4210</v>
      </c>
      <c r="D556" s="2" t="s">
        <v>45</v>
      </c>
      <c r="E556" s="92">
        <v>5581</v>
      </c>
    </row>
    <row r="557" spans="1:5" ht="12.75">
      <c r="A557" s="33"/>
      <c r="B557" s="33"/>
      <c r="C557" s="3">
        <v>4300</v>
      </c>
      <c r="D557" s="15" t="s">
        <v>142</v>
      </c>
      <c r="E557" s="92">
        <v>700</v>
      </c>
    </row>
    <row r="558" spans="1:4" ht="12.75">
      <c r="A558" s="33"/>
      <c r="B558" s="33"/>
      <c r="C558" s="3"/>
      <c r="D558" s="15"/>
    </row>
    <row r="559" spans="1:5" ht="12.75">
      <c r="A559" s="33"/>
      <c r="B559" s="53" t="s">
        <v>238</v>
      </c>
      <c r="C559" s="57"/>
      <c r="D559" s="56" t="s">
        <v>577</v>
      </c>
      <c r="E559" s="97">
        <f>SUM(E560:E561)</f>
        <v>0</v>
      </c>
    </row>
    <row r="560" spans="1:5" ht="12.75">
      <c r="A560" s="33"/>
      <c r="B560" s="33"/>
      <c r="C560" s="3">
        <v>3110</v>
      </c>
      <c r="D560" s="16" t="s">
        <v>56</v>
      </c>
      <c r="E560" s="92">
        <v>0</v>
      </c>
    </row>
    <row r="561" spans="1:5" ht="12.75">
      <c r="A561" s="33"/>
      <c r="B561" s="33"/>
      <c r="C561" s="6">
        <v>4010</v>
      </c>
      <c r="D561" t="s">
        <v>40</v>
      </c>
      <c r="E561" s="92">
        <v>0</v>
      </c>
    </row>
    <row r="562" spans="1:4" ht="12.75">
      <c r="A562" s="33"/>
      <c r="B562" s="33"/>
      <c r="C562" s="3"/>
      <c r="D562" s="15"/>
    </row>
    <row r="563" spans="1:5" s="56" customFormat="1" ht="12.75">
      <c r="A563" s="53" t="s">
        <v>446</v>
      </c>
      <c r="B563" s="53"/>
      <c r="C563" s="54"/>
      <c r="D563" s="55" t="s">
        <v>436</v>
      </c>
      <c r="E563" s="97">
        <f>E564+E576+E584</f>
        <v>8885854.5</v>
      </c>
    </row>
    <row r="564" spans="1:5" ht="12.75">
      <c r="A564" s="33"/>
      <c r="B564" s="53" t="s">
        <v>416</v>
      </c>
      <c r="C564" s="57"/>
      <c r="D564" s="56" t="s">
        <v>577</v>
      </c>
      <c r="E564" s="97">
        <f>SUM(E566:E573)</f>
        <v>1725208</v>
      </c>
    </row>
    <row r="565" spans="1:5" ht="12.75">
      <c r="A565" s="33"/>
      <c r="B565" s="33"/>
      <c r="C565" s="3">
        <v>3110</v>
      </c>
      <c r="D565" s="16" t="s">
        <v>56</v>
      </c>
      <c r="E565" s="92">
        <v>0</v>
      </c>
    </row>
    <row r="566" spans="1:5" ht="12.75">
      <c r="A566" s="33"/>
      <c r="B566" s="33"/>
      <c r="C566" s="3">
        <v>3280</v>
      </c>
      <c r="D566" s="16" t="s">
        <v>678</v>
      </c>
      <c r="E566" s="92">
        <v>1719320</v>
      </c>
    </row>
    <row r="567" spans="1:4" ht="12.75">
      <c r="A567" s="33"/>
      <c r="B567" s="33"/>
      <c r="C567" s="3"/>
      <c r="D567" s="16" t="s">
        <v>621</v>
      </c>
    </row>
    <row r="568" spans="1:5" ht="12.75">
      <c r="A568" s="33"/>
      <c r="B568" s="33"/>
      <c r="C568" s="3">
        <v>3290</v>
      </c>
      <c r="D568" s="115" t="s">
        <v>628</v>
      </c>
      <c r="E568" s="92">
        <v>0</v>
      </c>
    </row>
    <row r="569" spans="1:4" ht="12.75">
      <c r="A569" s="33"/>
      <c r="B569" s="33"/>
      <c r="C569" s="3"/>
      <c r="D569" s="115" t="s">
        <v>627</v>
      </c>
    </row>
    <row r="570" spans="1:5" ht="12.75">
      <c r="A570" s="33"/>
      <c r="B570" s="33"/>
      <c r="C570" s="6">
        <v>4010</v>
      </c>
      <c r="D570" t="s">
        <v>40</v>
      </c>
      <c r="E570" s="92">
        <v>0</v>
      </c>
    </row>
    <row r="571" spans="1:5" ht="12.75">
      <c r="A571" s="33"/>
      <c r="B571" s="33"/>
      <c r="C571" s="6">
        <v>4740</v>
      </c>
      <c r="D571" s="115" t="s">
        <v>631</v>
      </c>
      <c r="E571" s="92">
        <v>5228</v>
      </c>
    </row>
    <row r="572" spans="1:4" ht="12.75">
      <c r="A572" s="33"/>
      <c r="B572" s="33"/>
      <c r="D572" s="115" t="s">
        <v>630</v>
      </c>
    </row>
    <row r="573" spans="1:5" ht="12.75">
      <c r="A573" s="33"/>
      <c r="B573" s="33"/>
      <c r="C573" s="6">
        <v>4850</v>
      </c>
      <c r="D573" s="115" t="s">
        <v>635</v>
      </c>
      <c r="E573" s="92">
        <v>660</v>
      </c>
    </row>
    <row r="574" spans="1:4" ht="12.75">
      <c r="A574" s="33"/>
      <c r="B574" s="33"/>
      <c r="D574" s="115" t="s">
        <v>630</v>
      </c>
    </row>
    <row r="575" spans="1:4" ht="12.75">
      <c r="A575" s="33"/>
      <c r="B575" s="33"/>
      <c r="D575" s="115"/>
    </row>
    <row r="576" spans="1:5" ht="12.75">
      <c r="A576" s="33"/>
      <c r="B576" s="53" t="s">
        <v>416</v>
      </c>
      <c r="C576" s="57"/>
      <c r="D576" s="56" t="s">
        <v>649</v>
      </c>
      <c r="E576" s="97">
        <f>SUM(E577:E583)</f>
        <v>5712246.5</v>
      </c>
    </row>
    <row r="577" spans="1:5" ht="12.75">
      <c r="A577" s="33"/>
      <c r="B577" s="33"/>
      <c r="C577" s="3">
        <v>3110</v>
      </c>
      <c r="D577" s="16" t="s">
        <v>56</v>
      </c>
      <c r="E577" s="92">
        <v>5601000</v>
      </c>
    </row>
    <row r="578" spans="1:5" ht="12.75">
      <c r="A578" s="33"/>
      <c r="B578" s="33"/>
      <c r="C578" s="6">
        <v>4010</v>
      </c>
      <c r="D578" t="s">
        <v>40</v>
      </c>
      <c r="E578" s="92">
        <v>77469</v>
      </c>
    </row>
    <row r="579" spans="1:5" ht="12.75">
      <c r="A579" s="33"/>
      <c r="B579" s="33"/>
      <c r="C579" s="6">
        <v>4110</v>
      </c>
      <c r="D579" t="s">
        <v>42</v>
      </c>
      <c r="E579" s="92">
        <v>15256.85</v>
      </c>
    </row>
    <row r="580" spans="1:5" ht="12.75">
      <c r="A580" s="33"/>
      <c r="B580" s="33"/>
      <c r="C580" s="6">
        <v>4120</v>
      </c>
      <c r="D580" t="s">
        <v>483</v>
      </c>
      <c r="E580" s="92">
        <v>2152.65</v>
      </c>
    </row>
    <row r="581" spans="1:5" ht="12.75">
      <c r="A581" s="33"/>
      <c r="B581" s="33"/>
      <c r="C581" s="6">
        <v>4210</v>
      </c>
      <c r="D581" s="2" t="s">
        <v>45</v>
      </c>
      <c r="E581" s="92">
        <v>15785</v>
      </c>
    </row>
    <row r="582" spans="1:5" ht="12.75">
      <c r="A582" s="33"/>
      <c r="B582" s="33"/>
      <c r="C582" s="3">
        <v>4300</v>
      </c>
      <c r="D582" s="15" t="s">
        <v>142</v>
      </c>
      <c r="E582" s="92">
        <v>500</v>
      </c>
    </row>
    <row r="583" spans="1:5" ht="12.75">
      <c r="A583" s="33"/>
      <c r="B583" s="33"/>
      <c r="C583" s="6">
        <v>4710</v>
      </c>
      <c r="D583" t="s">
        <v>471</v>
      </c>
      <c r="E583" s="92">
        <v>83</v>
      </c>
    </row>
    <row r="584" spans="1:5" ht="12.75">
      <c r="A584" s="33"/>
      <c r="B584" s="53" t="s">
        <v>416</v>
      </c>
      <c r="C584" s="57"/>
      <c r="D584" s="56" t="s">
        <v>658</v>
      </c>
      <c r="E584" s="97">
        <f>SUM(E585:E592)</f>
        <v>1448400</v>
      </c>
    </row>
    <row r="585" spans="1:5" s="71" customFormat="1" ht="12.75">
      <c r="A585" s="111"/>
      <c r="B585" s="111"/>
      <c r="C585" s="72">
        <v>2970</v>
      </c>
      <c r="D585" s="47" t="s">
        <v>677</v>
      </c>
      <c r="E585" s="105">
        <v>144000</v>
      </c>
    </row>
    <row r="586" spans="1:5" ht="12.75">
      <c r="A586" s="33"/>
      <c r="B586" s="33"/>
      <c r="C586" s="3">
        <v>3110</v>
      </c>
      <c r="D586" s="16" t="s">
        <v>56</v>
      </c>
      <c r="E586" s="92">
        <v>999600</v>
      </c>
    </row>
    <row r="587" spans="1:5" ht="12.75">
      <c r="A587" s="33"/>
      <c r="B587" s="33"/>
      <c r="C587" s="6">
        <v>4010</v>
      </c>
      <c r="D587" t="s">
        <v>40</v>
      </c>
      <c r="E587" s="92">
        <v>18500</v>
      </c>
    </row>
    <row r="588" spans="1:5" ht="12.75">
      <c r="A588" s="33"/>
      <c r="B588" s="33"/>
      <c r="C588" s="6">
        <v>4110</v>
      </c>
      <c r="D588" t="s">
        <v>42</v>
      </c>
      <c r="E588" s="92">
        <v>3438</v>
      </c>
    </row>
    <row r="589" spans="1:5" ht="12.75">
      <c r="A589" s="33"/>
      <c r="B589" s="33"/>
      <c r="C589" s="6">
        <v>4120</v>
      </c>
      <c r="D589" t="s">
        <v>483</v>
      </c>
      <c r="E589" s="92">
        <v>490</v>
      </c>
    </row>
    <row r="590" spans="1:5" ht="12.75">
      <c r="A590" s="33"/>
      <c r="B590" s="33"/>
      <c r="C590" s="6">
        <v>4210</v>
      </c>
      <c r="D590" s="2" t="s">
        <v>45</v>
      </c>
      <c r="E590" s="92">
        <v>6040</v>
      </c>
    </row>
    <row r="591" spans="1:5" ht="12.75">
      <c r="A591" s="33"/>
      <c r="B591" s="33"/>
      <c r="C591" s="3">
        <v>4300</v>
      </c>
      <c r="D591" s="15" t="s">
        <v>142</v>
      </c>
      <c r="E591" s="92">
        <v>500</v>
      </c>
    </row>
    <row r="592" spans="1:5" ht="12.75">
      <c r="A592" s="33"/>
      <c r="B592" s="33"/>
      <c r="C592" s="3">
        <v>4430</v>
      </c>
      <c r="D592" s="47" t="s">
        <v>206</v>
      </c>
      <c r="E592" s="92">
        <v>275832</v>
      </c>
    </row>
    <row r="593" spans="1:4" ht="12.75">
      <c r="A593" s="33"/>
      <c r="B593" s="33"/>
      <c r="C593" s="3"/>
      <c r="D593" s="15"/>
    </row>
    <row r="594" spans="1:5" s="56" customFormat="1" ht="12.75">
      <c r="A594" s="53" t="s">
        <v>414</v>
      </c>
      <c r="B594" s="53"/>
      <c r="C594" s="57"/>
      <c r="D594" s="56" t="s">
        <v>415</v>
      </c>
      <c r="E594" s="97">
        <f>E595+E612+E666</f>
        <v>20494733</v>
      </c>
    </row>
    <row r="595" spans="1:5" s="56" customFormat="1" ht="12.75">
      <c r="A595" s="53"/>
      <c r="B595" s="53" t="s">
        <v>421</v>
      </c>
      <c r="C595" s="57"/>
      <c r="D595" s="56" t="s">
        <v>409</v>
      </c>
      <c r="E595" s="97">
        <f>E596+E602</f>
        <v>10137159</v>
      </c>
    </row>
    <row r="596" spans="1:5" s="56" customFormat="1" ht="12.75">
      <c r="A596" s="53"/>
      <c r="B596" s="53"/>
      <c r="C596" s="57"/>
      <c r="D596" s="65" t="s">
        <v>299</v>
      </c>
      <c r="E596" s="97">
        <f>SUM(E597:E601)</f>
        <v>10102159</v>
      </c>
    </row>
    <row r="597" spans="1:5" ht="12.75">
      <c r="A597" s="33"/>
      <c r="B597" s="33"/>
      <c r="C597" s="3">
        <v>3110</v>
      </c>
      <c r="D597" s="16" t="s">
        <v>56</v>
      </c>
      <c r="E597" s="92">
        <v>10068823</v>
      </c>
    </row>
    <row r="598" spans="1:5" ht="12.75">
      <c r="A598" s="33"/>
      <c r="B598" s="33"/>
      <c r="C598" s="6">
        <v>4010</v>
      </c>
      <c r="D598" t="s">
        <v>40</v>
      </c>
      <c r="E598" s="92">
        <v>25220</v>
      </c>
    </row>
    <row r="599" spans="1:5" ht="12.75">
      <c r="A599" s="33"/>
      <c r="B599" s="33"/>
      <c r="C599" s="6">
        <v>4110</v>
      </c>
      <c r="D599" t="s">
        <v>42</v>
      </c>
      <c r="E599" s="92">
        <v>4649</v>
      </c>
    </row>
    <row r="600" spans="1:5" ht="12.75">
      <c r="A600" s="33"/>
      <c r="B600" s="33"/>
      <c r="C600" s="6">
        <v>4120</v>
      </c>
      <c r="D600" t="s">
        <v>483</v>
      </c>
      <c r="E600" s="92">
        <v>667</v>
      </c>
    </row>
    <row r="601" spans="1:5" ht="12.75">
      <c r="A601" s="33"/>
      <c r="B601" s="33"/>
      <c r="C601" s="3">
        <v>4300</v>
      </c>
      <c r="D601" s="15" t="s">
        <v>142</v>
      </c>
      <c r="E601" s="92">
        <v>2800</v>
      </c>
    </row>
    <row r="602" spans="1:5" ht="12.75">
      <c r="A602" s="33"/>
      <c r="B602" s="33"/>
      <c r="C602" s="3"/>
      <c r="D602" s="65" t="s">
        <v>301</v>
      </c>
      <c r="E602" s="97">
        <f>SUM(E603:E608)</f>
        <v>35000</v>
      </c>
    </row>
    <row r="603" spans="1:5" ht="12.75">
      <c r="A603" s="33"/>
      <c r="B603" s="33"/>
      <c r="C603" s="3">
        <v>2910</v>
      </c>
      <c r="D603" s="16" t="s">
        <v>314</v>
      </c>
      <c r="E603" s="92">
        <v>29900</v>
      </c>
    </row>
    <row r="604" spans="1:4" ht="12.75">
      <c r="A604" s="33"/>
      <c r="B604" s="33"/>
      <c r="C604" s="3"/>
      <c r="D604" s="16" t="s">
        <v>315</v>
      </c>
    </row>
    <row r="605" spans="1:4" ht="12.75">
      <c r="A605" s="33"/>
      <c r="B605" s="33"/>
      <c r="C605" s="3"/>
      <c r="D605" s="16" t="s">
        <v>316</v>
      </c>
    </row>
    <row r="606" spans="1:4" ht="12.75">
      <c r="A606" s="33"/>
      <c r="B606" s="33"/>
      <c r="C606" s="3"/>
      <c r="D606" s="16" t="s">
        <v>328</v>
      </c>
    </row>
    <row r="607" spans="1:5" ht="12.75">
      <c r="A607" s="33"/>
      <c r="B607" s="33"/>
      <c r="C607" s="6">
        <v>4560</v>
      </c>
      <c r="D607" s="66" t="s">
        <v>318</v>
      </c>
      <c r="E607" s="92">
        <v>5100</v>
      </c>
    </row>
    <row r="608" spans="1:4" ht="12.75">
      <c r="A608" s="33"/>
      <c r="B608" s="33"/>
      <c r="D608" s="66" t="s">
        <v>315</v>
      </c>
    </row>
    <row r="609" spans="1:4" ht="12.75">
      <c r="A609" s="33"/>
      <c r="B609" s="33"/>
      <c r="D609" s="16" t="s">
        <v>316</v>
      </c>
    </row>
    <row r="610" spans="1:4" ht="12.75">
      <c r="A610" s="33"/>
      <c r="B610" s="33"/>
      <c r="D610" s="16" t="s">
        <v>328</v>
      </c>
    </row>
    <row r="611" spans="1:2" ht="13.5" customHeight="1">
      <c r="A611" s="33"/>
      <c r="B611" s="33"/>
    </row>
    <row r="612" spans="1:5" ht="13.5" customHeight="1">
      <c r="A612" s="33"/>
      <c r="B612" s="53" t="s">
        <v>422</v>
      </c>
      <c r="C612" s="54"/>
      <c r="D612" s="65" t="s">
        <v>273</v>
      </c>
      <c r="E612" s="97">
        <f>E615+E630+E643+E653</f>
        <v>10186390</v>
      </c>
    </row>
    <row r="613" spans="1:4" ht="13.5" customHeight="1">
      <c r="A613" s="33"/>
      <c r="B613" s="53"/>
      <c r="C613" s="54"/>
      <c r="D613" s="65" t="s">
        <v>274</v>
      </c>
    </row>
    <row r="614" spans="1:4" ht="13.5" customHeight="1">
      <c r="A614" s="33"/>
      <c r="B614" s="53"/>
      <c r="C614" s="54"/>
      <c r="D614" s="65" t="s">
        <v>302</v>
      </c>
    </row>
    <row r="615" spans="1:5" ht="13.5" customHeight="1">
      <c r="A615" s="33"/>
      <c r="B615" s="53"/>
      <c r="C615" s="54"/>
      <c r="D615" s="65" t="s">
        <v>299</v>
      </c>
      <c r="E615" s="97">
        <f>SUM(E616:E629)</f>
        <v>9870240</v>
      </c>
    </row>
    <row r="616" spans="1:5" ht="13.5" customHeight="1">
      <c r="A616" s="33"/>
      <c r="B616" s="53"/>
      <c r="C616" s="6">
        <v>3020</v>
      </c>
      <c r="D616" t="s">
        <v>420</v>
      </c>
      <c r="E616" s="105">
        <v>2500</v>
      </c>
    </row>
    <row r="617" spans="1:5" ht="13.5" customHeight="1">
      <c r="A617" s="33"/>
      <c r="B617" s="33"/>
      <c r="C617" s="3">
        <v>3110</v>
      </c>
      <c r="D617" s="16" t="s">
        <v>56</v>
      </c>
      <c r="E617" s="105">
        <v>8928633</v>
      </c>
    </row>
    <row r="618" spans="1:5" ht="13.5" customHeight="1">
      <c r="A618" s="33"/>
      <c r="B618" s="33"/>
      <c r="C618" s="6">
        <v>4010</v>
      </c>
      <c r="D618" t="s">
        <v>40</v>
      </c>
      <c r="E618" s="105">
        <v>195512</v>
      </c>
    </row>
    <row r="619" spans="1:5" ht="13.5" customHeight="1">
      <c r="A619" s="33"/>
      <c r="B619" s="33"/>
      <c r="C619" s="6">
        <v>4040</v>
      </c>
      <c r="D619" t="s">
        <v>41</v>
      </c>
      <c r="E619" s="105">
        <v>10916</v>
      </c>
    </row>
    <row r="620" spans="1:5" ht="13.5" customHeight="1">
      <c r="A620" s="33"/>
      <c r="B620" s="33"/>
      <c r="C620" s="6">
        <v>4110</v>
      </c>
      <c r="D620" t="s">
        <v>42</v>
      </c>
      <c r="E620" s="105">
        <v>686644</v>
      </c>
    </row>
    <row r="621" spans="1:5" ht="13.5" customHeight="1">
      <c r="A621" s="33"/>
      <c r="B621" s="33"/>
      <c r="C621" s="6">
        <v>4120</v>
      </c>
      <c r="D621" t="s">
        <v>483</v>
      </c>
      <c r="E621" s="105">
        <v>5214</v>
      </c>
    </row>
    <row r="622" spans="1:5" ht="13.5" customHeight="1">
      <c r="A622" s="33"/>
      <c r="B622" s="33"/>
      <c r="C622" s="6">
        <v>4170</v>
      </c>
      <c r="D622" t="s">
        <v>223</v>
      </c>
      <c r="E622" s="105">
        <v>2000</v>
      </c>
    </row>
    <row r="623" spans="1:5" ht="13.5" customHeight="1">
      <c r="A623" s="33"/>
      <c r="B623" s="33"/>
      <c r="C623" s="6">
        <v>4210</v>
      </c>
      <c r="D623" s="2" t="s">
        <v>45</v>
      </c>
      <c r="E623" s="105">
        <v>12500</v>
      </c>
    </row>
    <row r="624" spans="1:5" ht="13.5" customHeight="1">
      <c r="A624" s="33"/>
      <c r="B624" s="33"/>
      <c r="C624" s="6">
        <v>4260</v>
      </c>
      <c r="D624" s="2" t="s">
        <v>46</v>
      </c>
      <c r="E624" s="105">
        <v>12000</v>
      </c>
    </row>
    <row r="625" spans="1:5" ht="13.5" customHeight="1">
      <c r="A625" s="33"/>
      <c r="B625" s="33"/>
      <c r="C625" s="3">
        <v>4270</v>
      </c>
      <c r="D625" s="15" t="s">
        <v>268</v>
      </c>
      <c r="E625" s="105">
        <v>2000</v>
      </c>
    </row>
    <row r="626" spans="1:5" ht="13.5" customHeight="1">
      <c r="A626" s="33"/>
      <c r="B626" s="33"/>
      <c r="C626" s="3">
        <v>4300</v>
      </c>
      <c r="D626" s="15" t="s">
        <v>142</v>
      </c>
      <c r="E626" s="105">
        <v>6000</v>
      </c>
    </row>
    <row r="627" spans="1:5" ht="13.5" customHeight="1">
      <c r="A627" s="33"/>
      <c r="B627" s="33"/>
      <c r="C627" s="6">
        <v>4440</v>
      </c>
      <c r="D627" t="s">
        <v>73</v>
      </c>
      <c r="E627" s="105">
        <v>5821</v>
      </c>
    </row>
    <row r="628" spans="1:5" ht="13.5" customHeight="1">
      <c r="A628" s="33"/>
      <c r="B628" s="33"/>
      <c r="C628" s="6">
        <v>4700</v>
      </c>
      <c r="D628" t="s">
        <v>244</v>
      </c>
      <c r="E628" s="105">
        <v>500</v>
      </c>
    </row>
    <row r="629" spans="1:5" ht="13.5" customHeight="1">
      <c r="A629" s="33"/>
      <c r="B629" s="33"/>
      <c r="D629" t="s">
        <v>255</v>
      </c>
      <c r="E629" s="105"/>
    </row>
    <row r="630" spans="1:5" ht="13.5" customHeight="1">
      <c r="A630" s="33"/>
      <c r="B630" s="33"/>
      <c r="C630" s="3"/>
      <c r="D630" s="65" t="s">
        <v>300</v>
      </c>
      <c r="E630" s="97">
        <f>SUM(E631:E642)</f>
        <v>100000</v>
      </c>
    </row>
    <row r="631" spans="1:5" ht="13.5" customHeight="1">
      <c r="A631" s="33"/>
      <c r="B631" s="33"/>
      <c r="C631" s="6">
        <v>3020</v>
      </c>
      <c r="D631" t="s">
        <v>420</v>
      </c>
      <c r="E631" s="105">
        <v>500</v>
      </c>
    </row>
    <row r="632" spans="1:5" ht="13.5" customHeight="1">
      <c r="A632" s="33"/>
      <c r="B632" s="33"/>
      <c r="C632" s="6">
        <v>4010</v>
      </c>
      <c r="D632" t="s">
        <v>40</v>
      </c>
      <c r="E632" s="105">
        <v>59155</v>
      </c>
    </row>
    <row r="633" spans="1:5" ht="13.5" customHeight="1">
      <c r="A633" s="33"/>
      <c r="B633" s="33"/>
      <c r="C633" s="6">
        <v>4040</v>
      </c>
      <c r="D633" t="s">
        <v>41</v>
      </c>
      <c r="E633" s="105">
        <v>3482</v>
      </c>
    </row>
    <row r="634" spans="1:5" ht="13.5" customHeight="1">
      <c r="A634" s="33"/>
      <c r="B634" s="33"/>
      <c r="C634" s="6">
        <v>4110</v>
      </c>
      <c r="D634" t="s">
        <v>42</v>
      </c>
      <c r="E634" s="105">
        <v>10700</v>
      </c>
    </row>
    <row r="635" spans="1:5" ht="12.75">
      <c r="A635" s="33"/>
      <c r="B635" s="33"/>
      <c r="C635" s="6">
        <v>4120</v>
      </c>
      <c r="D635" t="s">
        <v>483</v>
      </c>
      <c r="E635" s="105">
        <v>1500</v>
      </c>
    </row>
    <row r="636" spans="1:5" ht="12.75">
      <c r="A636" s="33"/>
      <c r="B636" s="33"/>
      <c r="C636" s="6">
        <v>4210</v>
      </c>
      <c r="D636" s="2" t="s">
        <v>45</v>
      </c>
      <c r="E636" s="105">
        <v>5000</v>
      </c>
    </row>
    <row r="637" spans="1:5" ht="12.75">
      <c r="A637" s="33"/>
      <c r="B637" s="33"/>
      <c r="C637" s="6">
        <v>4260</v>
      </c>
      <c r="D637" s="2" t="s">
        <v>46</v>
      </c>
      <c r="E637" s="105">
        <v>5000</v>
      </c>
    </row>
    <row r="638" spans="1:5" ht="12.75">
      <c r="A638" s="33"/>
      <c r="B638" s="33"/>
      <c r="C638" s="3">
        <v>4270</v>
      </c>
      <c r="D638" s="15" t="s">
        <v>268</v>
      </c>
      <c r="E638" s="105">
        <v>500</v>
      </c>
    </row>
    <row r="639" spans="1:5" ht="12.75">
      <c r="A639" s="33"/>
      <c r="B639" s="33"/>
      <c r="C639" s="3">
        <v>4300</v>
      </c>
      <c r="D639" s="15" t="s">
        <v>142</v>
      </c>
      <c r="E639" s="105">
        <v>12000</v>
      </c>
    </row>
    <row r="640" spans="1:5" ht="12.75">
      <c r="A640" s="33"/>
      <c r="B640" s="33"/>
      <c r="C640" s="6">
        <v>4440</v>
      </c>
      <c r="D640" t="s">
        <v>73</v>
      </c>
      <c r="E640" s="105">
        <v>1663</v>
      </c>
    </row>
    <row r="641" spans="1:5" ht="12.75">
      <c r="A641" s="33"/>
      <c r="B641" s="33"/>
      <c r="C641" s="6">
        <v>4700</v>
      </c>
      <c r="D641" t="s">
        <v>244</v>
      </c>
      <c r="E641" s="105">
        <v>500</v>
      </c>
    </row>
    <row r="642" spans="1:4" ht="12.75">
      <c r="A642" s="33"/>
      <c r="B642" s="33"/>
      <c r="D642" t="s">
        <v>255</v>
      </c>
    </row>
    <row r="643" spans="1:5" ht="12.75">
      <c r="A643" s="33"/>
      <c r="B643" s="33"/>
      <c r="C643" s="3"/>
      <c r="D643" s="65" t="s">
        <v>301</v>
      </c>
      <c r="E643" s="97">
        <f>SUM(E644:E648)</f>
        <v>63000</v>
      </c>
    </row>
    <row r="644" spans="1:5" ht="12.75">
      <c r="A644" s="33"/>
      <c r="B644" s="33"/>
      <c r="C644" s="3">
        <v>2910</v>
      </c>
      <c r="D644" s="16" t="s">
        <v>314</v>
      </c>
      <c r="E644" s="92">
        <v>48000</v>
      </c>
    </row>
    <row r="645" spans="1:4" ht="12.75">
      <c r="A645" s="33"/>
      <c r="B645" s="33"/>
      <c r="C645" s="3"/>
      <c r="D645" s="16" t="s">
        <v>315</v>
      </c>
    </row>
    <row r="646" spans="1:4" ht="12.75">
      <c r="A646" s="33"/>
      <c r="B646" s="33"/>
      <c r="C646" s="3"/>
      <c r="D646" s="16" t="s">
        <v>316</v>
      </c>
    </row>
    <row r="647" spans="1:4" ht="12.75">
      <c r="A647" s="33"/>
      <c r="B647" s="33"/>
      <c r="C647" s="3"/>
      <c r="D647" s="16" t="s">
        <v>328</v>
      </c>
    </row>
    <row r="648" spans="1:5" ht="12.75">
      <c r="A648" s="33"/>
      <c r="B648" s="33"/>
      <c r="C648" s="6">
        <v>4560</v>
      </c>
      <c r="D648" s="66" t="s">
        <v>318</v>
      </c>
      <c r="E648" s="92">
        <v>15000</v>
      </c>
    </row>
    <row r="649" spans="1:4" ht="12.75">
      <c r="A649" s="33"/>
      <c r="B649" s="33"/>
      <c r="D649" s="66" t="s">
        <v>315</v>
      </c>
    </row>
    <row r="650" spans="1:4" ht="12.75">
      <c r="A650" s="33"/>
      <c r="B650" s="33"/>
      <c r="D650" s="16" t="s">
        <v>316</v>
      </c>
    </row>
    <row r="651" spans="1:4" ht="12.75">
      <c r="A651" s="33"/>
      <c r="B651" s="33"/>
      <c r="D651" s="16" t="s">
        <v>328</v>
      </c>
    </row>
    <row r="652" spans="1:4" ht="12.75">
      <c r="A652" s="33"/>
      <c r="B652" s="33"/>
      <c r="D652" s="16"/>
    </row>
    <row r="653" spans="1:5" ht="12.75">
      <c r="A653" s="33"/>
      <c r="B653" s="33"/>
      <c r="C653" s="54"/>
      <c r="D653" s="65" t="s">
        <v>581</v>
      </c>
      <c r="E653" s="97">
        <f>SUM(E655:E664)</f>
        <v>153150</v>
      </c>
    </row>
    <row r="654" spans="1:4" ht="12.75">
      <c r="A654" s="33"/>
      <c r="B654" s="33"/>
      <c r="D654" s="65" t="s">
        <v>582</v>
      </c>
    </row>
    <row r="655" spans="1:5" ht="12.75">
      <c r="A655" s="33"/>
      <c r="B655" s="33"/>
      <c r="C655" s="3">
        <v>3110</v>
      </c>
      <c r="D655" s="16" t="s">
        <v>56</v>
      </c>
      <c r="E655" s="92">
        <v>0</v>
      </c>
    </row>
    <row r="656" spans="1:5" ht="12.75">
      <c r="A656" s="33"/>
      <c r="B656" s="33"/>
      <c r="C656" s="3">
        <v>3290</v>
      </c>
      <c r="D656" s="115" t="s">
        <v>628</v>
      </c>
      <c r="E656" s="92">
        <v>148557</v>
      </c>
    </row>
    <row r="657" spans="1:4" ht="12.75">
      <c r="A657" s="33"/>
      <c r="B657" s="33"/>
      <c r="C657" s="3"/>
      <c r="D657" s="115" t="s">
        <v>627</v>
      </c>
    </row>
    <row r="658" spans="1:5" ht="12.75">
      <c r="A658" s="33"/>
      <c r="B658" s="33"/>
      <c r="C658" s="6">
        <v>4010</v>
      </c>
      <c r="D658" t="s">
        <v>40</v>
      </c>
      <c r="E658" s="92">
        <v>0</v>
      </c>
    </row>
    <row r="659" spans="1:5" ht="12.75">
      <c r="A659" s="33"/>
      <c r="B659" s="33"/>
      <c r="C659" s="6">
        <v>4110</v>
      </c>
      <c r="D659" t="s">
        <v>42</v>
      </c>
      <c r="E659" s="92">
        <v>0</v>
      </c>
    </row>
    <row r="660" spans="1:5" ht="12.75">
      <c r="A660" s="33"/>
      <c r="B660" s="33"/>
      <c r="C660" s="6">
        <v>4120</v>
      </c>
      <c r="D660" t="s">
        <v>483</v>
      </c>
      <c r="E660" s="92">
        <v>0</v>
      </c>
    </row>
    <row r="661" spans="1:5" ht="12.75">
      <c r="A661" s="33"/>
      <c r="B661" s="33"/>
      <c r="C661" s="6">
        <v>4740</v>
      </c>
      <c r="D661" s="115" t="s">
        <v>631</v>
      </c>
      <c r="E661" s="92">
        <v>3840</v>
      </c>
    </row>
    <row r="662" spans="1:4" ht="12.75">
      <c r="A662" s="33"/>
      <c r="B662" s="33"/>
      <c r="D662" s="115" t="s">
        <v>630</v>
      </c>
    </row>
    <row r="663" spans="1:5" ht="12.75">
      <c r="A663" s="33"/>
      <c r="B663" s="33"/>
      <c r="C663" s="6">
        <v>4850</v>
      </c>
      <c r="D663" s="115" t="s">
        <v>635</v>
      </c>
      <c r="E663" s="92">
        <v>753</v>
      </c>
    </row>
    <row r="664" spans="1:4" ht="12.75">
      <c r="A664" s="33"/>
      <c r="B664" s="33"/>
      <c r="D664" s="115" t="s">
        <v>630</v>
      </c>
    </row>
    <row r="665" spans="1:4" ht="12.75">
      <c r="A665" s="33"/>
      <c r="B665" s="33"/>
      <c r="D665" s="16"/>
    </row>
    <row r="666" spans="1:5" ht="12.75">
      <c r="A666" s="33"/>
      <c r="B666" s="57">
        <v>85513</v>
      </c>
      <c r="C666" s="57"/>
      <c r="D666" s="56" t="s">
        <v>134</v>
      </c>
      <c r="E666" s="97">
        <f>E672</f>
        <v>171184</v>
      </c>
    </row>
    <row r="667" spans="1:4" ht="12.75">
      <c r="A667" s="33"/>
      <c r="B667" s="57"/>
      <c r="C667" s="57"/>
      <c r="D667" s="56" t="s">
        <v>454</v>
      </c>
    </row>
    <row r="668" spans="1:4" ht="12.75">
      <c r="A668" s="33"/>
      <c r="B668" s="57"/>
      <c r="C668" s="57"/>
      <c r="D668" s="56" t="s">
        <v>455</v>
      </c>
    </row>
    <row r="669" spans="1:4" ht="12.75">
      <c r="A669" s="33"/>
      <c r="B669" s="57"/>
      <c r="C669" s="57"/>
      <c r="D669" s="56" t="s">
        <v>456</v>
      </c>
    </row>
    <row r="670" spans="1:4" ht="12.75">
      <c r="A670" s="33"/>
      <c r="B670" s="57"/>
      <c r="C670" s="57"/>
      <c r="D670" s="56" t="s">
        <v>457</v>
      </c>
    </row>
    <row r="671" spans="1:4" ht="12.75">
      <c r="A671" s="33"/>
      <c r="B671" s="57"/>
      <c r="C671" s="57"/>
      <c r="D671" s="56" t="s">
        <v>458</v>
      </c>
    </row>
    <row r="672" spans="1:5" ht="12.75">
      <c r="A672" s="33"/>
      <c r="B672" s="6"/>
      <c r="C672" s="6">
        <v>4130</v>
      </c>
      <c r="D672" t="s">
        <v>132</v>
      </c>
      <c r="E672" s="92">
        <v>171184</v>
      </c>
    </row>
    <row r="673" spans="1:4" ht="12.75">
      <c r="A673" s="33"/>
      <c r="B673" s="33"/>
      <c r="C673" s="3"/>
      <c r="D673" s="16"/>
    </row>
    <row r="674" spans="1:5" ht="12.75">
      <c r="A674" s="7">
        <v>854</v>
      </c>
      <c r="B674" s="7"/>
      <c r="C674" s="7"/>
      <c r="D674" s="5" t="s">
        <v>52</v>
      </c>
      <c r="E674" s="97">
        <f>E675</f>
        <v>31600</v>
      </c>
    </row>
    <row r="675" spans="1:5" ht="12.75">
      <c r="A675" s="33"/>
      <c r="B675" s="33" t="s">
        <v>234</v>
      </c>
      <c r="C675" s="3"/>
      <c r="D675" s="16" t="s">
        <v>419</v>
      </c>
      <c r="E675" s="92">
        <f>E676</f>
        <v>31600</v>
      </c>
    </row>
    <row r="676" spans="1:5" ht="12.75">
      <c r="A676" s="33"/>
      <c r="B676" s="7"/>
      <c r="C676" s="6">
        <v>3240</v>
      </c>
      <c r="D676" t="s">
        <v>222</v>
      </c>
      <c r="E676" s="92">
        <v>31600</v>
      </c>
    </row>
    <row r="677" spans="1:5" ht="12.75">
      <c r="A677" s="33"/>
      <c r="B677" s="7"/>
      <c r="E677"/>
    </row>
    <row r="678" spans="1:5" ht="12.75">
      <c r="A678" s="7">
        <v>854</v>
      </c>
      <c r="B678" s="7"/>
      <c r="C678" s="7"/>
      <c r="D678" s="5" t="s">
        <v>640</v>
      </c>
      <c r="E678" s="88">
        <f>E679</f>
        <v>2000</v>
      </c>
    </row>
    <row r="679" spans="1:5" ht="12.75">
      <c r="A679" s="33"/>
      <c r="B679" s="33" t="s">
        <v>234</v>
      </c>
      <c r="C679" s="3"/>
      <c r="D679" s="16" t="s">
        <v>419</v>
      </c>
      <c r="E679" s="74">
        <f>E680</f>
        <v>2000</v>
      </c>
    </row>
    <row r="680" spans="1:5" ht="12.75">
      <c r="A680" s="33"/>
      <c r="B680" s="33"/>
      <c r="C680" s="3">
        <v>3290</v>
      </c>
      <c r="D680" s="115" t="s">
        <v>628</v>
      </c>
      <c r="E680" s="74">
        <v>2000</v>
      </c>
    </row>
    <row r="681" spans="1:4" ht="12.75">
      <c r="A681" s="33"/>
      <c r="B681" s="33"/>
      <c r="C681" s="3"/>
      <c r="D681" s="115" t="s">
        <v>627</v>
      </c>
    </row>
    <row r="682" spans="1:4" ht="12.75">
      <c r="A682" s="33"/>
      <c r="B682" s="33"/>
      <c r="C682" s="3"/>
      <c r="D682" s="115"/>
    </row>
    <row r="683" spans="1:4" ht="12.75">
      <c r="A683" s="33"/>
      <c r="B683" s="33"/>
      <c r="C683" s="3"/>
      <c r="D683" s="115"/>
    </row>
    <row r="684" spans="1:4" ht="12.75">
      <c r="A684" s="33"/>
      <c r="B684" s="33"/>
      <c r="C684" s="3"/>
      <c r="D684" s="115"/>
    </row>
    <row r="685" spans="1:4" ht="12.75">
      <c r="A685" s="33"/>
      <c r="B685" s="33"/>
      <c r="C685" s="3"/>
      <c r="D685" s="115"/>
    </row>
    <row r="686" spans="1:4" ht="12.75">
      <c r="A686" s="33"/>
      <c r="B686" s="33"/>
      <c r="C686" s="3"/>
      <c r="D686" s="16"/>
    </row>
    <row r="687" spans="1:4" ht="12.75">
      <c r="A687" s="33"/>
      <c r="B687" s="33"/>
      <c r="C687" s="3"/>
      <c r="D687" s="16"/>
    </row>
    <row r="688" spans="4:5" ht="12.75">
      <c r="D688" s="7" t="s">
        <v>28</v>
      </c>
      <c r="E688" s="92" t="s">
        <v>256</v>
      </c>
    </row>
    <row r="689" spans="4:5" ht="12.75">
      <c r="D689" s="7"/>
      <c r="E689" s="74" t="s">
        <v>679</v>
      </c>
    </row>
    <row r="690" spans="4:5" ht="12.75">
      <c r="D690" s="6" t="s">
        <v>118</v>
      </c>
      <c r="E690" s="74" t="s">
        <v>167</v>
      </c>
    </row>
    <row r="691" spans="4:5" ht="12.75">
      <c r="D691" s="6"/>
      <c r="E691" s="75" t="s">
        <v>680</v>
      </c>
    </row>
    <row r="692" spans="1:5" ht="12.75">
      <c r="A692" s="30" t="s">
        <v>29</v>
      </c>
      <c r="B692" s="31" t="s">
        <v>30</v>
      </c>
      <c r="C692" s="1"/>
      <c r="D692" s="1" t="s">
        <v>31</v>
      </c>
      <c r="E692" s="93" t="s">
        <v>510</v>
      </c>
    </row>
    <row r="693" spans="1:5" ht="12.75">
      <c r="A693" s="32" t="s">
        <v>61</v>
      </c>
      <c r="B693" s="32"/>
      <c r="C693" s="14"/>
      <c r="D693" s="26" t="s">
        <v>143</v>
      </c>
      <c r="E693" s="103">
        <f>+E697+E694</f>
        <v>17108.82</v>
      </c>
    </row>
    <row r="694" spans="1:5" ht="12.75">
      <c r="A694" s="33"/>
      <c r="B694" s="53" t="s">
        <v>137</v>
      </c>
      <c r="C694" s="54"/>
      <c r="D694" s="65" t="s">
        <v>138</v>
      </c>
      <c r="E694" s="97">
        <f>E695</f>
        <v>1307</v>
      </c>
    </row>
    <row r="695" spans="1:5" ht="12.75">
      <c r="A695" s="33"/>
      <c r="B695" s="33"/>
      <c r="C695" s="3">
        <v>2850</v>
      </c>
      <c r="D695" s="16" t="s">
        <v>139</v>
      </c>
      <c r="E695" s="92">
        <v>1307</v>
      </c>
    </row>
    <row r="696" spans="1:4" ht="12.75">
      <c r="A696" s="33"/>
      <c r="B696" s="33"/>
      <c r="C696" s="3"/>
      <c r="D696" s="16" t="s">
        <v>140</v>
      </c>
    </row>
    <row r="697" spans="1:5" ht="12.75">
      <c r="A697" s="33"/>
      <c r="B697" s="33" t="s">
        <v>580</v>
      </c>
      <c r="C697" s="3"/>
      <c r="D697" s="16" t="s">
        <v>558</v>
      </c>
      <c r="E697" s="97">
        <f>SUM(E698:E699)</f>
        <v>15801.82</v>
      </c>
    </row>
    <row r="698" spans="1:5" ht="12.75">
      <c r="A698" s="33"/>
      <c r="B698" s="33"/>
      <c r="C698" s="6">
        <v>4210</v>
      </c>
      <c r="D698" s="2" t="s">
        <v>45</v>
      </c>
      <c r="E698" s="92">
        <v>309.84</v>
      </c>
    </row>
    <row r="699" spans="1:5" ht="12.75">
      <c r="A699" s="33"/>
      <c r="B699" s="33"/>
      <c r="C699" s="3">
        <v>4430</v>
      </c>
      <c r="D699" s="47" t="s">
        <v>206</v>
      </c>
      <c r="E699" s="92">
        <v>15491.98</v>
      </c>
    </row>
    <row r="700" spans="1:5" ht="12.75">
      <c r="A700" s="25" t="s">
        <v>65</v>
      </c>
      <c r="B700" s="32"/>
      <c r="C700" s="14"/>
      <c r="D700" s="41" t="s">
        <v>169</v>
      </c>
      <c r="E700" s="103">
        <f>E701</f>
        <v>14400</v>
      </c>
    </row>
    <row r="701" spans="1:5" ht="12.75">
      <c r="A701" s="32"/>
      <c r="B701" s="53" t="s">
        <v>70</v>
      </c>
      <c r="C701" s="54"/>
      <c r="D701" s="67" t="s">
        <v>71</v>
      </c>
      <c r="E701" s="99">
        <f>SUM(E702:E704)</f>
        <v>14400</v>
      </c>
    </row>
    <row r="702" spans="1:5" ht="12.75">
      <c r="A702" s="32"/>
      <c r="B702" s="33"/>
      <c r="C702" s="6">
        <v>4300</v>
      </c>
      <c r="D702" t="s">
        <v>48</v>
      </c>
      <c r="E702" s="104">
        <v>12000</v>
      </c>
    </row>
    <row r="703" spans="1:5" ht="12.75">
      <c r="A703" s="32"/>
      <c r="B703" s="33"/>
      <c r="C703" s="3">
        <v>4510</v>
      </c>
      <c r="D703" s="20" t="s">
        <v>232</v>
      </c>
      <c r="E703" s="104"/>
    </row>
    <row r="704" spans="1:5" ht="12.75">
      <c r="A704" s="32"/>
      <c r="B704" s="32"/>
      <c r="C704" s="3">
        <v>4610</v>
      </c>
      <c r="D704" s="16" t="s">
        <v>271</v>
      </c>
      <c r="E704" s="104">
        <v>2400</v>
      </c>
    </row>
    <row r="705" spans="1:5" ht="12.75">
      <c r="A705" s="39" t="s">
        <v>119</v>
      </c>
      <c r="B705" s="39"/>
      <c r="C705" s="7"/>
      <c r="D705" s="5" t="s">
        <v>120</v>
      </c>
      <c r="E705" s="95">
        <f>SUM(E708:E710)</f>
        <v>1123000</v>
      </c>
    </row>
    <row r="706" spans="1:5" ht="12.75">
      <c r="A706" s="34"/>
      <c r="B706" s="69" t="s">
        <v>122</v>
      </c>
      <c r="C706" s="57"/>
      <c r="D706" s="56" t="s">
        <v>123</v>
      </c>
      <c r="E706" s="97">
        <f>SUM(E710:E710)</f>
        <v>1070150</v>
      </c>
    </row>
    <row r="707" spans="1:4" ht="12.75">
      <c r="A707" s="34"/>
      <c r="B707" s="34"/>
      <c r="D707" t="s">
        <v>124</v>
      </c>
    </row>
    <row r="708" spans="1:5" ht="12.75">
      <c r="A708" s="34"/>
      <c r="B708" s="34"/>
      <c r="C708" s="6">
        <v>8090</v>
      </c>
      <c r="D708" t="s">
        <v>492</v>
      </c>
      <c r="E708" s="92">
        <v>52850</v>
      </c>
    </row>
    <row r="709" spans="1:4" ht="12.75">
      <c r="A709" s="34"/>
      <c r="B709" s="34"/>
      <c r="D709" t="s">
        <v>493</v>
      </c>
    </row>
    <row r="710" spans="1:5" ht="12.75">
      <c r="A710" s="34"/>
      <c r="B710" s="34"/>
      <c r="C710" s="6">
        <v>8110</v>
      </c>
      <c r="D710" t="s">
        <v>290</v>
      </c>
      <c r="E710" s="92">
        <v>1070150</v>
      </c>
    </row>
    <row r="711" spans="1:4" ht="12.75">
      <c r="A711" s="34"/>
      <c r="B711" s="34"/>
      <c r="D711" t="s">
        <v>291</v>
      </c>
    </row>
    <row r="712" spans="1:4" ht="12.75">
      <c r="A712" s="34"/>
      <c r="B712" s="34"/>
      <c r="D712" t="s">
        <v>292</v>
      </c>
    </row>
    <row r="713" spans="1:5" ht="12.75">
      <c r="A713" s="39" t="s">
        <v>125</v>
      </c>
      <c r="B713" s="39"/>
      <c r="C713" s="7"/>
      <c r="D713" s="5" t="s">
        <v>126</v>
      </c>
      <c r="E713" s="95">
        <f>SUM(+E714+E717)</f>
        <v>872162</v>
      </c>
    </row>
    <row r="714" spans="1:5" ht="12.75">
      <c r="A714" s="34"/>
      <c r="B714" s="69" t="s">
        <v>121</v>
      </c>
      <c r="C714" s="57"/>
      <c r="D714" s="56" t="s">
        <v>130</v>
      </c>
      <c r="E714" s="97">
        <f>SUM(E715:E716)</f>
        <v>134600</v>
      </c>
    </row>
    <row r="715" spans="1:5" ht="12.75">
      <c r="A715" s="34"/>
      <c r="B715" s="34"/>
      <c r="C715" s="6">
        <v>4300</v>
      </c>
      <c r="D715" t="s">
        <v>48</v>
      </c>
      <c r="E715" s="92">
        <v>40000</v>
      </c>
    </row>
    <row r="716" spans="1:5" ht="12.75">
      <c r="A716" s="34"/>
      <c r="B716" s="34"/>
      <c r="C716" s="6">
        <v>4530</v>
      </c>
      <c r="D716" t="s">
        <v>251</v>
      </c>
      <c r="E716" s="92">
        <v>94600</v>
      </c>
    </row>
    <row r="717" spans="1:5" ht="12.75">
      <c r="A717" s="34"/>
      <c r="B717" s="69" t="s">
        <v>127</v>
      </c>
      <c r="C717" s="57"/>
      <c r="D717" s="56" t="s">
        <v>128</v>
      </c>
      <c r="E717" s="97">
        <f>SUM(E718:E719)</f>
        <v>737562</v>
      </c>
    </row>
    <row r="718" spans="1:5" ht="12.75">
      <c r="A718" s="34"/>
      <c r="B718" s="34"/>
      <c r="C718" s="6">
        <v>4810</v>
      </c>
      <c r="D718" t="s">
        <v>129</v>
      </c>
      <c r="E718" s="92">
        <v>598062</v>
      </c>
    </row>
    <row r="719" spans="1:5" ht="12.75">
      <c r="A719" s="34"/>
      <c r="B719" s="34"/>
      <c r="C719" s="6">
        <v>6800</v>
      </c>
      <c r="D719" t="s">
        <v>336</v>
      </c>
      <c r="E719" s="92">
        <v>139500</v>
      </c>
    </row>
    <row r="720" spans="1:5" ht="12.75">
      <c r="A720" s="69" t="s">
        <v>198</v>
      </c>
      <c r="B720" s="69"/>
      <c r="C720" s="57"/>
      <c r="D720" s="56" t="s">
        <v>196</v>
      </c>
      <c r="E720" s="97">
        <f>+E737+E721+E730</f>
        <v>15000</v>
      </c>
    </row>
    <row r="721" spans="1:5" s="71" customFormat="1" ht="12.75">
      <c r="A721" s="121"/>
      <c r="B721" s="57">
        <v>85213</v>
      </c>
      <c r="C721" s="57"/>
      <c r="D721" s="56" t="s">
        <v>134</v>
      </c>
      <c r="E721" s="97">
        <f>E726</f>
        <v>500</v>
      </c>
    </row>
    <row r="722" spans="1:5" s="71" customFormat="1" ht="12.75">
      <c r="A722" s="121"/>
      <c r="B722" s="72"/>
      <c r="C722" s="72"/>
      <c r="D722" s="71" t="s">
        <v>303</v>
      </c>
      <c r="E722" s="105"/>
    </row>
    <row r="723" spans="1:5" s="71" customFormat="1" ht="12.75">
      <c r="A723" s="121"/>
      <c r="B723" s="72"/>
      <c r="C723" s="72"/>
      <c r="D723" s="71" t="s">
        <v>304</v>
      </c>
      <c r="E723" s="105"/>
    </row>
    <row r="724" spans="1:5" s="71" customFormat="1" ht="12.75">
      <c r="A724" s="121"/>
      <c r="B724" s="72"/>
      <c r="C724" s="72"/>
      <c r="D724" s="71" t="s">
        <v>306</v>
      </c>
      <c r="E724" s="105"/>
    </row>
    <row r="725" spans="1:5" s="71" customFormat="1" ht="12.75">
      <c r="A725" s="121"/>
      <c r="B725" s="72"/>
      <c r="C725" s="72"/>
      <c r="D725" s="71" t="s">
        <v>305</v>
      </c>
      <c r="E725" s="105"/>
    </row>
    <row r="726" spans="1:5" ht="12.75">
      <c r="A726" s="69"/>
      <c r="B726" s="57"/>
      <c r="C726" s="3">
        <v>2910</v>
      </c>
      <c r="D726" s="16" t="s">
        <v>314</v>
      </c>
      <c r="E726" s="105">
        <v>500</v>
      </c>
    </row>
    <row r="727" spans="1:5" ht="12.75">
      <c r="A727" s="69"/>
      <c r="B727" s="57"/>
      <c r="C727" s="3"/>
      <c r="D727" s="16" t="s">
        <v>315</v>
      </c>
      <c r="E727" s="97"/>
    </row>
    <row r="728" spans="1:5" ht="12.75">
      <c r="A728" s="69"/>
      <c r="B728" s="57"/>
      <c r="C728" s="3"/>
      <c r="D728" s="16" t="s">
        <v>316</v>
      </c>
      <c r="E728" s="97"/>
    </row>
    <row r="729" spans="1:5" ht="12.75">
      <c r="A729" s="69"/>
      <c r="B729" s="57"/>
      <c r="C729" s="3"/>
      <c r="D729" s="16" t="s">
        <v>445</v>
      </c>
      <c r="E729" s="97"/>
    </row>
    <row r="730" spans="1:5" ht="12.75">
      <c r="A730" s="69"/>
      <c r="B730" s="57">
        <v>85214</v>
      </c>
      <c r="C730" s="57"/>
      <c r="D730" s="56" t="s">
        <v>283</v>
      </c>
      <c r="E730" s="97">
        <f>E732</f>
        <v>4500</v>
      </c>
    </row>
    <row r="731" spans="1:5" ht="12.75">
      <c r="A731" s="69"/>
      <c r="B731" s="6"/>
      <c r="D731" t="s">
        <v>235</v>
      </c>
      <c r="E731" s="105"/>
    </row>
    <row r="732" spans="1:5" ht="12.75">
      <c r="A732" s="69"/>
      <c r="B732" s="57"/>
      <c r="C732" s="3">
        <v>2910</v>
      </c>
      <c r="D732" s="16" t="s">
        <v>314</v>
      </c>
      <c r="E732" s="105">
        <v>4500</v>
      </c>
    </row>
    <row r="733" spans="1:5" ht="12.75">
      <c r="A733" s="69"/>
      <c r="B733" s="57"/>
      <c r="C733" s="3"/>
      <c r="D733" s="16" t="s">
        <v>315</v>
      </c>
      <c r="E733" s="97"/>
    </row>
    <row r="734" spans="1:5" ht="12.75">
      <c r="A734" s="69"/>
      <c r="B734" s="57"/>
      <c r="C734" s="3"/>
      <c r="D734" s="16" t="s">
        <v>316</v>
      </c>
      <c r="E734" s="97"/>
    </row>
    <row r="735" spans="1:5" ht="12.75">
      <c r="A735" s="69"/>
      <c r="B735" s="57"/>
      <c r="C735" s="3"/>
      <c r="D735" s="16" t="s">
        <v>317</v>
      </c>
      <c r="E735" s="97"/>
    </row>
    <row r="736" spans="1:5" ht="12.75">
      <c r="A736" s="69"/>
      <c r="B736" s="57"/>
      <c r="C736" s="3"/>
      <c r="D736" s="16" t="s">
        <v>312</v>
      </c>
      <c r="E736" s="97"/>
    </row>
    <row r="737" spans="1:5" ht="12.75">
      <c r="A737" s="34"/>
      <c r="B737" s="69" t="s">
        <v>346</v>
      </c>
      <c r="C737" s="57"/>
      <c r="D737" s="129" t="s">
        <v>288</v>
      </c>
      <c r="E737" s="97">
        <f>E738</f>
        <v>10000</v>
      </c>
    </row>
    <row r="738" spans="1:5" ht="12.75">
      <c r="A738" s="34"/>
      <c r="B738" s="34"/>
      <c r="C738" s="3">
        <v>2910</v>
      </c>
      <c r="D738" s="16" t="s">
        <v>314</v>
      </c>
      <c r="E738" s="92">
        <v>10000</v>
      </c>
    </row>
    <row r="739" spans="1:4" ht="12.75">
      <c r="A739" s="34"/>
      <c r="B739" s="34"/>
      <c r="C739" s="3"/>
      <c r="D739" s="16" t="s">
        <v>315</v>
      </c>
    </row>
    <row r="740" spans="1:4" ht="12.75">
      <c r="A740" s="34"/>
      <c r="B740" s="34"/>
      <c r="C740" s="3"/>
      <c r="D740" s="16" t="s">
        <v>316</v>
      </c>
    </row>
    <row r="741" spans="1:4" ht="12.75">
      <c r="A741" s="34"/>
      <c r="B741" s="34"/>
      <c r="C741" s="3"/>
      <c r="D741" s="16" t="s">
        <v>317</v>
      </c>
    </row>
    <row r="742" spans="1:5" ht="12.75">
      <c r="A742" s="34"/>
      <c r="B742" s="34"/>
      <c r="C742" s="3"/>
      <c r="D742" s="16" t="s">
        <v>312</v>
      </c>
      <c r="E742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2023-01-10T12:09:32Z</cp:lastPrinted>
  <dcterms:created xsi:type="dcterms:W3CDTF">2014-09-04T08:28:49Z</dcterms:created>
  <dcterms:modified xsi:type="dcterms:W3CDTF">2023-03-01T08:41:51Z</dcterms:modified>
  <cp:category/>
  <cp:version/>
  <cp:contentType/>
  <cp:contentStatus/>
</cp:coreProperties>
</file>