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0" sheetId="1" r:id="rId1"/>
    <sheet name="Plan 2020r." sheetId="2" r:id="rId2"/>
    <sheet name="Plan 2020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<sst xmlns="http://schemas.openxmlformats.org/spreadsheetml/2006/main" count="2003" uniqueCount="637">
  <si>
    <t>Dz</t>
  </si>
  <si>
    <t>Pozostała działalność</t>
  </si>
  <si>
    <t>Szkoły podstawowe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</si>
  <si>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</si>
  <si>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</si>
  <si>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</si>
  <si>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</si>
  <si>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</si>
  <si>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</si>
  <si>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</si>
  <si>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Miejski Zespół Obsługi Szkół i Przedszkoli</t>
  </si>
  <si>
    <t>Oświata i wychowanie</t>
  </si>
  <si>
    <t>Załącznik Nr 8</t>
  </si>
  <si>
    <t>Miejski Ośrodek Pomocy Społecznej</t>
  </si>
  <si>
    <t>Żłobek Miejski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</si>
  <si>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</si>
  <si>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</si>
  <si>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</si>
  <si>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</si>
  <si>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</si>
  <si>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</si>
  <si>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</si>
  <si>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</si>
  <si>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10</t>
  </si>
  <si>
    <t>Załącznik Nr 12</t>
  </si>
  <si>
    <t>Załącznik Nr 13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</si>
  <si>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</si>
  <si>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</si>
  <si>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</si>
  <si>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</si>
  <si>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</si>
  <si>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</si>
  <si>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</si>
  <si>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</si>
  <si>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</si>
  <si>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</si>
  <si>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</si>
  <si>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Ochotnicze straże pożarne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</si>
  <si>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</si>
  <si>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</si>
  <si>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</si>
  <si>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</si>
  <si>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</si>
  <si>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</si>
  <si>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</si>
  <si>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</si>
  <si>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</si>
  <si>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</si>
  <si>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</si>
  <si>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</si>
  <si>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</si>
  <si>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</si>
  <si>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</si>
  <si>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</si>
  <si>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</si>
  <si>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</si>
  <si>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</si>
  <si>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</si>
  <si>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</si>
  <si>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</si>
  <si>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</si>
  <si>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</si>
  <si>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</si>
  <si>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</si>
  <si>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</si>
  <si>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</si>
  <si>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</si>
  <si>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</si>
  <si>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</si>
  <si>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</si>
  <si>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</si>
  <si>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</si>
  <si>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</si>
  <si>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</si>
  <si>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</si>
  <si>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</si>
  <si>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</si>
  <si>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</si>
  <si>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</si>
  <si>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</si>
  <si>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</si>
  <si>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</si>
  <si>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</si>
  <si>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</si>
  <si>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</si>
  <si>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754</t>
  </si>
  <si>
    <t>75412</t>
  </si>
  <si>
    <t>75495</t>
  </si>
  <si>
    <t>75414</t>
  </si>
  <si>
    <t>Obrona cywilna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</si>
  <si>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</si>
  <si>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</si>
  <si>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</si>
  <si>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</si>
  <si>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</si>
  <si>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</si>
  <si>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</si>
  <si>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</si>
  <si>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</si>
  <si>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</si>
  <si>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</si>
  <si>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</si>
  <si>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</si>
  <si>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</si>
  <si>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</si>
  <si>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</si>
  <si>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</si>
  <si>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</si>
  <si>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</si>
  <si>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</si>
  <si>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</si>
  <si>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</si>
  <si>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</si>
  <si>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</si>
  <si>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targowej</t>
  </si>
  <si>
    <t>Wpływy z opłaty skarbowej</t>
  </si>
  <si>
    <t>Udziały gmin w podatkach stanowiacych  dochód budżetu</t>
  </si>
  <si>
    <t>państwa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</si>
  <si>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</si>
  <si>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</si>
  <si>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</si>
  <si>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</si>
  <si>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</si>
  <si>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</si>
  <si>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</si>
  <si>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</si>
  <si>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</si>
  <si>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</si>
  <si>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</si>
  <si>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</si>
  <si>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</si>
  <si>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</si>
  <si>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</si>
  <si>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</si>
  <si>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</si>
  <si>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</si>
  <si>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</si>
  <si>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</si>
  <si>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</si>
  <si>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</si>
  <si>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</si>
  <si>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</si>
  <si>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</si>
  <si>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</si>
  <si>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</si>
  <si>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</si>
  <si>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</si>
  <si>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</si>
  <si>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</si>
  <si>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</si>
  <si>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</si>
  <si>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</si>
  <si>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</si>
  <si>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</si>
  <si>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</si>
  <si>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</si>
  <si>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</si>
  <si>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</si>
  <si>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</si>
  <si>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</si>
  <si>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</si>
  <si>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</si>
  <si>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</si>
  <si>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</si>
  <si>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</si>
  <si>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</si>
  <si>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</si>
  <si>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</si>
  <si>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</si>
  <si>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</si>
  <si>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</si>
  <si>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</si>
  <si>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</si>
  <si>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</si>
  <si>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</si>
  <si>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</si>
  <si>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</si>
  <si>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</si>
  <si>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 xml:space="preserve">Przedszkola </t>
  </si>
  <si>
    <t xml:space="preserve">dofinansowanie zadań zleconych do realizacji </t>
  </si>
  <si>
    <t>Burmistrza Miasta Turku</t>
  </si>
  <si>
    <t xml:space="preserve">Dowożenie uczniów do szkół 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</si>
  <si>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</si>
  <si>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</si>
  <si>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</si>
  <si>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</si>
  <si>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</si>
  <si>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</si>
  <si>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</si>
  <si>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</si>
  <si>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</si>
  <si>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</si>
  <si>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</si>
  <si>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</si>
  <si>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</si>
  <si>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</si>
  <si>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</si>
  <si>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</si>
  <si>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</si>
  <si>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</si>
  <si>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</si>
  <si>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</si>
  <si>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</si>
  <si>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</si>
  <si>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0430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</si>
  <si>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</si>
  <si>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</si>
  <si>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</si>
  <si>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</si>
  <si>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</si>
  <si>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</si>
  <si>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</si>
  <si>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</si>
  <si>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</si>
  <si>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</si>
  <si>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</si>
  <si>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</si>
  <si>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</si>
  <si>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</si>
  <si>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</si>
  <si>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</si>
  <si>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</si>
  <si>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</si>
  <si>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</si>
  <si>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</si>
  <si>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</si>
  <si>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</si>
  <si>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</si>
  <si>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</si>
  <si>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</si>
  <si>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</si>
  <si>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</si>
  <si>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</si>
  <si>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</si>
  <si>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</si>
  <si>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</si>
  <si>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</si>
  <si>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</si>
  <si>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</si>
  <si>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</si>
  <si>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</si>
  <si>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</si>
  <si>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</si>
  <si>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</si>
  <si>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</si>
  <si>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</si>
  <si>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</si>
  <si>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</si>
  <si>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</si>
  <si>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</si>
  <si>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</si>
  <si>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</si>
  <si>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</si>
  <si>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</si>
  <si>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</si>
  <si>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</si>
  <si>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</si>
  <si>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</si>
  <si>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</si>
  <si>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</si>
  <si>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</si>
  <si>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</si>
  <si>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</si>
  <si>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</si>
  <si>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</si>
  <si>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</si>
  <si>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</si>
  <si>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</si>
  <si>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</si>
  <si>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</si>
  <si>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</si>
  <si>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</si>
  <si>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</si>
  <si>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</si>
  <si>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</si>
  <si>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</si>
  <si>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</si>
  <si>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</si>
  <si>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</si>
  <si>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</si>
  <si>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</si>
  <si>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</si>
  <si>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</si>
  <si>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</si>
  <si>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</si>
  <si>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</si>
  <si>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</si>
  <si>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</si>
  <si>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</si>
  <si>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</si>
  <si>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</si>
  <si>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</si>
  <si>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</si>
  <si>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</si>
  <si>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</si>
  <si>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</si>
  <si>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</si>
  <si>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</si>
  <si>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</si>
  <si>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</si>
  <si>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</si>
  <si>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</si>
  <si>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</si>
  <si>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</si>
  <si>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</si>
  <si>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</si>
  <si>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</si>
  <si>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</si>
  <si>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</si>
  <si>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</si>
  <si>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</si>
  <si>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</si>
  <si>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</si>
  <si>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</si>
  <si>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</si>
  <si>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</si>
  <si>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</si>
  <si>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</si>
  <si>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</si>
  <si>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</si>
  <si>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</si>
  <si>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</si>
  <si>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</si>
  <si>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</si>
  <si>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wykorzystanych z naruszeniem procedur, o których mowa</t>
  </si>
  <si>
    <t>w art.. 184 ustawy, pobranych nienależnie lub w nadmiernej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</si>
  <si>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</si>
  <si>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</si>
  <si>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</si>
  <si>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</si>
  <si>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</si>
  <si>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</si>
  <si>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</si>
  <si>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</si>
  <si>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</si>
  <si>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</si>
  <si>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</si>
  <si>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</si>
  <si>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</si>
  <si>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Zakup leków, wyrobów medycznych i produktów biobójczych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</si>
  <si>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</si>
  <si>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</si>
  <si>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</si>
  <si>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</si>
  <si>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</si>
  <si>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</si>
  <si>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</si>
  <si>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</si>
  <si>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</si>
  <si>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</si>
  <si>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</si>
  <si>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</si>
  <si>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</si>
  <si>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</si>
  <si>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75421</t>
  </si>
  <si>
    <t>Zarzadzanie kryzysowe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</si>
  <si>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</si>
  <si>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</si>
  <si>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</si>
  <si>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</si>
  <si>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</si>
  <si>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</si>
  <si>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</si>
  <si>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</si>
  <si>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</si>
  <si>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</si>
  <si>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</si>
  <si>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</si>
  <si>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</si>
  <si>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</si>
  <si>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</si>
  <si>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Drogi wewnętrzne</t>
  </si>
  <si>
    <t>Urzędy gmin /miast i mist na prawach powiatu/</t>
  </si>
  <si>
    <t xml:space="preserve">Gospodarka odpadami  </t>
  </si>
  <si>
    <t>PRZETWÓRSTWO PRZEMYSŁOWE</t>
  </si>
  <si>
    <t>Rozwój przedsiebiorczości</t>
  </si>
  <si>
    <t xml:space="preserve">Różne wydatki na rzecz osób fizycznych </t>
  </si>
  <si>
    <t xml:space="preserve">Zakup usług przez jednostki samorzadu terytorialnego </t>
  </si>
  <si>
    <t>TRANSPORT I ŁĄCZNOŚĆ</t>
  </si>
  <si>
    <t>Drogi publicvzne gminne</t>
  </si>
  <si>
    <t>Dotacje celowe otrzymane z tytułu pomocy finansowej udzielanej</t>
  </si>
  <si>
    <t>miedzy jednostkami samorzadu terytorialnego na dofinansowanie</t>
  </si>
  <si>
    <t>własnych zadan bieżących</t>
  </si>
  <si>
    <t>Opłaty na rzecz budzetów jednostek samorzadu terytorialnego</t>
  </si>
  <si>
    <t>2710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</si>
  <si>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</si>
  <si>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</si>
  <si>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</si>
  <si>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</si>
  <si>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</si>
  <si>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</si>
  <si>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</si>
  <si>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</si>
  <si>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</si>
  <si>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</si>
  <si>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</si>
  <si>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</si>
  <si>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</si>
  <si>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</si>
  <si>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</si>
  <si>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</si>
  <si>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</si>
  <si>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</si>
  <si>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</si>
  <si>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</si>
  <si>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</si>
  <si>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Bezpieczeństwo publiczne i ochrona przeciwpożar.</t>
  </si>
  <si>
    <t>Dotacja celowa z budżetu na finansowanie lub dofinans.</t>
  </si>
  <si>
    <t>zadań zleconych do realizacji stowarzyszeniom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</si>
  <si>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</si>
  <si>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</si>
  <si>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</si>
  <si>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</si>
  <si>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</si>
  <si>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</si>
  <si>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</si>
  <si>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</si>
  <si>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</si>
  <si>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</si>
  <si>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</si>
  <si>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</si>
  <si>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</si>
  <si>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</si>
  <si>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</si>
  <si>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</si>
  <si>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</si>
  <si>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</si>
  <si>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</si>
  <si>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>85205</t>
  </si>
  <si>
    <t>Zadania w zakresie przeciwdziałania przemocy w rodzinie</t>
  </si>
  <si>
    <t>/lokale komunalne/</t>
  </si>
  <si>
    <t xml:space="preserve">Szkolenie pracowników niebędących człon. służby cywil. </t>
  </si>
  <si>
    <t>Nagrody konkursowe</t>
  </si>
  <si>
    <t>75404</t>
  </si>
  <si>
    <t>Komendy wojewodzkie Policji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</si>
  <si>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</si>
  <si>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</si>
  <si>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</si>
  <si>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</si>
  <si>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</si>
  <si>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</si>
  <si>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</si>
  <si>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</si>
  <si>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Wspólna obsługa jednostek samorzadu terytorialnego</t>
  </si>
  <si>
    <t>Administracja publiczna</t>
  </si>
  <si>
    <t>RODZINA</t>
  </si>
  <si>
    <t>Tworzenie i funkcjonowania żłobków</t>
  </si>
  <si>
    <t>Tworzenie i funkcjonowanie klubów dziecięcych</t>
  </si>
  <si>
    <t xml:space="preserve">Wpłaty jednostek na państwowy fundusz celowy 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</si>
  <si>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</si>
  <si>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</si>
  <si>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</si>
  <si>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</si>
  <si>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</si>
  <si>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85505</t>
  </si>
  <si>
    <t>Tworzenie i funkcjonowanie żłobków</t>
  </si>
  <si>
    <t>Tworzenie i funkcjonowanioe żłobków</t>
  </si>
  <si>
    <t>85506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</si>
  <si>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</si>
  <si>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</si>
  <si>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</si>
  <si>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</si>
  <si>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</si>
  <si>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</si>
  <si>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</si>
  <si>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</si>
  <si>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</si>
  <si>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</si>
  <si>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</si>
  <si>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</si>
  <si>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Kultura fizyczna</t>
  </si>
  <si>
    <t>85416</t>
  </si>
  <si>
    <t>motywacyjnym</t>
  </si>
  <si>
    <t xml:space="preserve">Pomoc materialna dla uczniów o charakterze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</si>
  <si>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</si>
  <si>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</si>
  <si>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</si>
  <si>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</si>
  <si>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</si>
  <si>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</si>
  <si>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</si>
  <si>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</si>
  <si>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</si>
  <si>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 xml:space="preserve">921 </t>
  </si>
  <si>
    <t>92118</t>
  </si>
  <si>
    <t xml:space="preserve">                                                                      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</si>
  <si>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</si>
  <si>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</si>
  <si>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</si>
  <si>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</si>
  <si>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</si>
  <si>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</si>
  <si>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</si>
  <si>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Pomoc materialna dla uczniów o charakterze motywacyjnym</t>
  </si>
  <si>
    <t>ustawy, pobranych nienależnie lub w nadmiernej wysokości</t>
  </si>
  <si>
    <t>85111</t>
  </si>
  <si>
    <t>Szpitale ogólne</t>
  </si>
  <si>
    <t>853</t>
  </si>
  <si>
    <t>90001</t>
  </si>
  <si>
    <t>Gospodarka ściekowa i ochrona wód</t>
  </si>
  <si>
    <t>Plan wydatków na 2019r.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</si>
  <si>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</si>
  <si>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</si>
  <si>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</si>
  <si>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</si>
  <si>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</si>
  <si>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</si>
  <si>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</si>
  <si>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</si>
  <si>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</si>
  <si>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</si>
  <si>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</si>
  <si>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Plan wydatków na rok 2020</t>
  </si>
  <si>
    <t>Plan dotacji na 2020r.</t>
  </si>
  <si>
    <t>Plan wydatków na 2020r.</t>
  </si>
  <si>
    <t>Plan wydatków na 2020.</t>
  </si>
  <si>
    <t>Plan 2020r.</t>
  </si>
  <si>
    <t>6350</t>
  </si>
  <si>
    <t xml:space="preserve">Środki otrzymane z państwowych funduszy celowych na </t>
  </si>
  <si>
    <t xml:space="preserve">finmansowanie lub dofinansowanie kosztów realizacji inwestycji </t>
  </si>
  <si>
    <t>i zakupów inwetycyjnych jednostek sektora finansów publicznych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</si>
  <si>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</si>
  <si>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</si>
  <si>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</si>
  <si>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</si>
  <si>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inwestycyjnych innych jednostek sektora finasów</t>
  </si>
  <si>
    <t>publicznych</t>
  </si>
  <si>
    <t>Koszty postepowania sądowego i prokuratorskiego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</si>
  <si>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</si>
  <si>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</si>
  <si>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</si>
  <si>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</si>
  <si>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</si>
  <si>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ubespieczenia emerytalne i rentowe</t>
  </si>
  <si>
    <t>KULTURA I OCHRONA DZIEDZICTWA NARODOWEGO</t>
  </si>
  <si>
    <t>6257</t>
  </si>
  <si>
    <t>środków europejskich oraz środków, o których mowa w art. 5 ust.3</t>
  </si>
  <si>
    <t xml:space="preserve">pkt 5 lit. a i b ustawy, lub płatności w ramach budzetu środków </t>
  </si>
  <si>
    <t>europejskich, realizowanych przez jednostki samorzadu terytorialnego</t>
  </si>
  <si>
    <t>Pozostała dzialalność</t>
  </si>
  <si>
    <t>6280</t>
  </si>
  <si>
    <t>Środki otrzymane od pozostałych jednostek zaliczanych do sektora</t>
  </si>
  <si>
    <t>finansów publicznych na finansowanie lub dofinansowanie kosztów</t>
  </si>
  <si>
    <t>realizacji inwestycji i zakupów inwestycyjnych jednostek zaliczanych</t>
  </si>
  <si>
    <t>do sektora finansów publicznych</t>
  </si>
  <si>
    <t>Pozopstała działalność</t>
  </si>
  <si>
    <t>Wydatki na zakup i objęcie akcji i udziałów</t>
  </si>
  <si>
    <t xml:space="preserve">Pozostałe podatki na rzecz budżetów jednostek </t>
  </si>
  <si>
    <t>samorzadu terytorialnego</t>
  </si>
  <si>
    <t>Zadania zlecone - dotacja - "Za życiem"</t>
  </si>
  <si>
    <t>Dopdatki mieszkaniowe</t>
  </si>
  <si>
    <t>Odsetki od nieterminowych wpłat z tytułu pozostałych</t>
  </si>
  <si>
    <t>podatków i opłat</t>
  </si>
  <si>
    <t>Dodatki mieszkaniowe - dodatki energetyczna</t>
  </si>
  <si>
    <t xml:space="preserve">Stanowiska ds. ochrony ludności i bezpieczeństwa </t>
  </si>
  <si>
    <t>2020</t>
  </si>
  <si>
    <t>Dotacje celowe otrzymane z budżetu państwa na zadania bieżące</t>
  </si>
  <si>
    <t xml:space="preserve">realizowane na podstawie porozumień z organami administracji </t>
  </si>
  <si>
    <t>rządowej</t>
  </si>
  <si>
    <t>6259</t>
  </si>
  <si>
    <t xml:space="preserve">Dotacje celowe w ramach programów finansowanych z udziałem </t>
  </si>
  <si>
    <t>Pozostałe zadania zwiazane z gospodarką odpadami</t>
  </si>
  <si>
    <t>2460</t>
  </si>
  <si>
    <t xml:space="preserve">Środki otrzymane od pozostałych jednostek zaliczanych do sektora </t>
  </si>
  <si>
    <t xml:space="preserve">finansów publicznych na realizację zadań bieżących jednostek </t>
  </si>
  <si>
    <t>zaliczanych do sektora finansów publicznych</t>
  </si>
  <si>
    <t>Cmentarze - porozumienie</t>
  </si>
  <si>
    <t>85228</t>
  </si>
  <si>
    <t>Usłygi opiekuńcze i specjalistyczne usługi opiekuńcze</t>
  </si>
  <si>
    <t>Pozostałe odsetki</t>
  </si>
  <si>
    <t xml:space="preserve">Kary, odszkodowania i grzywny wypłacane na rzecz osób </t>
  </si>
  <si>
    <t>prawnych i innych jednostek organizacyjnych</t>
  </si>
  <si>
    <t>90005</t>
  </si>
  <si>
    <t>Ochrona powietrza atmosferycznego i klimatu</t>
  </si>
  <si>
    <t xml:space="preserve">inwestycyjnych jednostek niezaliczanych do sektora  </t>
  </si>
  <si>
    <t>90026</t>
  </si>
  <si>
    <t>Pozostałe zadania zwiazane z gospodarka odpadami</t>
  </si>
  <si>
    <t>Wybory Prezydenta Rzeczypospolitej Polskiej</t>
  </si>
  <si>
    <t>75107</t>
  </si>
  <si>
    <t>Ośrodki pomocy społecznej - zlecone</t>
  </si>
  <si>
    <t>Karta Dużej Rodziny - zlecone</t>
  </si>
  <si>
    <t>Pomoc państwa w zakresie dożywiania</t>
  </si>
  <si>
    <t>Zakup środków dydaktycznych i ksiażek</t>
  </si>
  <si>
    <t>0940</t>
  </si>
  <si>
    <t>Wpływy z roliczeń/ zwrotów z lat ubiegłych</t>
  </si>
  <si>
    <t>2057</t>
  </si>
  <si>
    <t>Dotacja celowa na pomoc finansową udzielaną między</t>
  </si>
  <si>
    <t xml:space="preserve">jednostkami samorzadu terytorialnego na dofinansowanie </t>
  </si>
  <si>
    <t>własnych zadań inwestycyjnych i zakupów inwestycyjnych</t>
  </si>
  <si>
    <t>01095</t>
  </si>
  <si>
    <t>2059</t>
  </si>
  <si>
    <t>OCHRONA ZDROWIA</t>
  </si>
  <si>
    <t>EDUKACYJNA OPIEKA WYCHOWAWCZA</t>
  </si>
  <si>
    <t>80103</t>
  </si>
  <si>
    <t>Oddziały przedszkolne w szkołach podstawowych</t>
  </si>
  <si>
    <t>Pozostała działaność</t>
  </si>
  <si>
    <t>Oswietlenie ulic, placów i dróg</t>
  </si>
  <si>
    <t>Usługi opiekuńcze i specjalistyczne usługi opiekuńcze - "Opieka75+"</t>
  </si>
  <si>
    <t>85504</t>
  </si>
  <si>
    <t>2990</t>
  </si>
  <si>
    <t>wydatków, które nie wygasają z upływem roku budżetowego</t>
  </si>
  <si>
    <t>6680</t>
  </si>
  <si>
    <t>Wpłata środków finansowych z niewykorzystanych w terminie</t>
  </si>
  <si>
    <t>2400</t>
  </si>
  <si>
    <t xml:space="preserve">Wpływy do budżetu pozostałości środków finansowych </t>
  </si>
  <si>
    <t>gromadzonych na wydzielonym rachunku jednostki budżetowej</t>
  </si>
  <si>
    <t>Przeciwdziałanie przemocy w rodzinie</t>
  </si>
  <si>
    <t>"Turek bez przemocy"</t>
  </si>
  <si>
    <t>Spis powszechny i inne</t>
  </si>
  <si>
    <t xml:space="preserve">Zwroty niewykorzystanych dfotacji oraz płatności, </t>
  </si>
  <si>
    <t>dotyczace wydatków majatkowych</t>
  </si>
  <si>
    <t xml:space="preserve">Zapewnienie uczniom prawa do bezpłatnego dostępu do </t>
  </si>
  <si>
    <t xml:space="preserve">podreczników, materiałów edukacyjnych lub materiałów </t>
  </si>
  <si>
    <t>ćwiczeniowych</t>
  </si>
  <si>
    <t>Pozostała działalność - Klub Seniora</t>
  </si>
  <si>
    <t>80153</t>
  </si>
  <si>
    <t xml:space="preserve">podręczników, materiałów edukacyjnych lub materiałów </t>
  </si>
  <si>
    <t>2700</t>
  </si>
  <si>
    <t xml:space="preserve">Środki na dofinansowanie władsnych zadań bieżacych gmin, </t>
  </si>
  <si>
    <t>powiatów /zwiazków gmin, zwiazków powiatowo-gminnych, zwiazków</t>
  </si>
  <si>
    <t>powiatów/, samorzadów województw, pozyskane z innych źródeł</t>
  </si>
  <si>
    <t>Pozostała działaność - Środki z Fundacji Orange</t>
  </si>
  <si>
    <t>2040</t>
  </si>
  <si>
    <t xml:space="preserve">Dotacje celowe otrzymane z budżetu państwa na relizacje zadań </t>
  </si>
  <si>
    <t xml:space="preserve">bieżacych gmin z zakresuedukacyjnej opieki wychowawczej </t>
  </si>
  <si>
    <t xml:space="preserve">finansowanych w całości przez budżet państwa w ramach </t>
  </si>
  <si>
    <t>programów rzadowych</t>
  </si>
  <si>
    <t>socjalnym</t>
  </si>
  <si>
    <t>Inne formy pomocy dla uczniów</t>
  </si>
  <si>
    <t>2690</t>
  </si>
  <si>
    <t>Śroodki z Funduszu Pracy otrzymane na realizację zadań</t>
  </si>
  <si>
    <t>wynikających z odrebnych ustaw</t>
  </si>
  <si>
    <t>z dnia 23.10.2020r.</t>
  </si>
  <si>
    <t>Zarządzenia Nr 161/20</t>
  </si>
  <si>
    <t>z dnia 29.10.2020r.</t>
  </si>
  <si>
    <t>z dnia 29.10.2020</t>
  </si>
  <si>
    <t>do Zarządzenia Nr 161/20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</si>
</sst>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9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20" xfId="0" applyNumberFormat="1" applyBorder="1" applyAlignment="1">
      <alignment horizontal="left"/>
    </xf>
    <xf numFmtId="4" fontId="0" fillId="0" borderId="21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1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left"/>
    </xf>
    <xf numFmtId="4" fontId="1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9"/>
  <sheetViews>
    <sheetView workbookViewId="0" topLeftCell="A788">
      <selection activeCell="A467" sqref="A467:IV504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9" customWidth="1"/>
    <col min="6" max="6" width="6.625" style="0" customWidth="1"/>
    <col min="7" max="7" width="22.125" style="79" bestFit="1" customWidth="1"/>
    <col min="9" max="9" width="11.75390625" style="0" bestFit="1" customWidth="1"/>
  </cols>
  <sheetData>
    <row r="1" ht="12.75">
      <c r="E1" s="79" t="s">
        <v>161</v>
      </c>
    </row>
    <row r="2" spans="4:5" ht="12.75">
      <c r="D2" s="7" t="s">
        <v>512</v>
      </c>
      <c r="E2" s="79" t="s">
        <v>636</v>
      </c>
    </row>
    <row r="3" spans="4:5" ht="12.75">
      <c r="D3" s="6" t="s">
        <v>3</v>
      </c>
      <c r="E3" s="79" t="s">
        <v>180</v>
      </c>
    </row>
    <row r="4" spans="4:5" ht="12.75">
      <c r="D4" s="6"/>
      <c r="E4" s="79" t="s">
        <v>634</v>
      </c>
    </row>
    <row r="5" spans="1:7" ht="12.75">
      <c r="A5" s="1" t="s">
        <v>0</v>
      </c>
      <c r="B5" s="1" t="s">
        <v>4</v>
      </c>
      <c r="C5" s="1" t="s">
        <v>5</v>
      </c>
      <c r="D5" s="1" t="s">
        <v>6</v>
      </c>
      <c r="E5" s="82" t="s">
        <v>145</v>
      </c>
      <c r="G5" s="93"/>
    </row>
    <row r="6" spans="1:5" ht="12.75">
      <c r="A6" s="7">
        <v>801</v>
      </c>
      <c r="B6" s="7"/>
      <c r="C6" s="7"/>
      <c r="D6" s="5" t="s">
        <v>11</v>
      </c>
      <c r="E6" s="93">
        <f>SUM(E7+E30+E35+E46+E61+E65)</f>
        <v>7752703.1</v>
      </c>
    </row>
    <row r="7" spans="1:7" s="5" customFormat="1" ht="12.75">
      <c r="A7" s="7"/>
      <c r="B7" s="7">
        <v>80101</v>
      </c>
      <c r="C7" s="7"/>
      <c r="D7" s="5" t="s">
        <v>2</v>
      </c>
      <c r="E7" s="117">
        <f>SUM(E8:E29)</f>
        <v>7041566</v>
      </c>
      <c r="G7" s="93"/>
    </row>
    <row r="8" spans="3:9" ht="12.75">
      <c r="C8" s="6">
        <v>3020</v>
      </c>
      <c r="D8" t="s">
        <v>42</v>
      </c>
      <c r="E8" s="79">
        <v>38741</v>
      </c>
      <c r="G8" s="94"/>
      <c r="I8" s="79"/>
    </row>
    <row r="9" spans="3:9" ht="12.75">
      <c r="C9" s="6">
        <v>4010</v>
      </c>
      <c r="D9" t="s">
        <v>43</v>
      </c>
      <c r="E9" s="79">
        <v>4730385</v>
      </c>
      <c r="G9" s="94"/>
      <c r="I9" s="79"/>
    </row>
    <row r="10" spans="3:9" ht="12.75">
      <c r="C10" s="6">
        <v>4040</v>
      </c>
      <c r="D10" t="s">
        <v>44</v>
      </c>
      <c r="E10" s="79">
        <v>371800</v>
      </c>
      <c r="G10" s="94"/>
      <c r="I10" s="79"/>
    </row>
    <row r="11" spans="3:9" ht="12.75">
      <c r="C11" s="6">
        <v>4110</v>
      </c>
      <c r="D11" t="s">
        <v>45</v>
      </c>
      <c r="E11" s="79">
        <v>828000</v>
      </c>
      <c r="G11" s="94"/>
      <c r="I11" s="79"/>
    </row>
    <row r="12" spans="3:9" ht="12.75">
      <c r="C12" s="6">
        <v>4120</v>
      </c>
      <c r="D12" t="s">
        <v>46</v>
      </c>
      <c r="E12" s="79">
        <v>111381</v>
      </c>
      <c r="G12" s="94"/>
      <c r="I12" s="79"/>
    </row>
    <row r="13" spans="3:9" ht="12.75">
      <c r="C13" s="6">
        <v>4140</v>
      </c>
      <c r="D13" t="s">
        <v>289</v>
      </c>
      <c r="E13" s="79">
        <v>0</v>
      </c>
      <c r="G13" s="94"/>
      <c r="I13" s="79"/>
    </row>
    <row r="14" spans="3:9" ht="12.75">
      <c r="C14" s="6">
        <v>4170</v>
      </c>
      <c r="D14" t="s">
        <v>236</v>
      </c>
      <c r="E14" s="79">
        <v>26000</v>
      </c>
      <c r="G14" s="94"/>
      <c r="I14" s="79"/>
    </row>
    <row r="15" spans="3:9" ht="12.75">
      <c r="C15" s="6">
        <v>4210</v>
      </c>
      <c r="D15" t="s">
        <v>49</v>
      </c>
      <c r="E15" s="79">
        <v>55000</v>
      </c>
      <c r="G15" s="94"/>
      <c r="I15" s="79"/>
    </row>
    <row r="16" spans="3:9" ht="12.75">
      <c r="C16" s="6">
        <v>4220</v>
      </c>
      <c r="D16" t="s">
        <v>58</v>
      </c>
      <c r="E16" s="79">
        <v>0</v>
      </c>
      <c r="G16" s="94"/>
      <c r="I16" s="79"/>
    </row>
    <row r="17" spans="3:7" ht="12.75">
      <c r="C17" s="6">
        <v>4240</v>
      </c>
      <c r="D17" t="s">
        <v>421</v>
      </c>
      <c r="E17" s="79">
        <v>20000</v>
      </c>
      <c r="G17" s="94"/>
    </row>
    <row r="18" spans="3:7" ht="12.75">
      <c r="C18" s="6">
        <v>4260</v>
      </c>
      <c r="D18" t="s">
        <v>50</v>
      </c>
      <c r="E18" s="79">
        <v>199000</v>
      </c>
      <c r="G18" s="94"/>
    </row>
    <row r="19" spans="3:7" ht="12.75">
      <c r="C19" s="6">
        <v>4270</v>
      </c>
      <c r="D19" t="s">
        <v>51</v>
      </c>
      <c r="E19" s="79">
        <v>28917</v>
      </c>
      <c r="G19" s="94"/>
    </row>
    <row r="20" spans="3:7" ht="12.75">
      <c r="C20" s="6">
        <v>4280</v>
      </c>
      <c r="D20" t="s">
        <v>255</v>
      </c>
      <c r="E20" s="79">
        <v>4000</v>
      </c>
      <c r="G20" s="94"/>
    </row>
    <row r="21" spans="3:7" ht="12.75">
      <c r="C21" s="6">
        <v>4300</v>
      </c>
      <c r="D21" t="s">
        <v>52</v>
      </c>
      <c r="E21" s="79">
        <v>130476</v>
      </c>
      <c r="G21" s="94"/>
    </row>
    <row r="22" spans="3:7" ht="12.75">
      <c r="C22" s="6">
        <v>4360</v>
      </c>
      <c r="D22" t="s">
        <v>327</v>
      </c>
      <c r="E22" s="79">
        <v>13500</v>
      </c>
      <c r="G22" s="94"/>
    </row>
    <row r="23" spans="3:7" ht="12.75">
      <c r="C23" s="6">
        <v>4410</v>
      </c>
      <c r="D23" t="s">
        <v>53</v>
      </c>
      <c r="E23" s="79">
        <v>5600</v>
      </c>
      <c r="G23" s="94"/>
    </row>
    <row r="24" spans="3:7" ht="12.75">
      <c r="C24" s="6">
        <v>4430</v>
      </c>
      <c r="D24" t="s">
        <v>54</v>
      </c>
      <c r="E24" s="79">
        <v>7531</v>
      </c>
      <c r="G24" s="94"/>
    </row>
    <row r="25" spans="3:7" ht="12.75">
      <c r="C25" s="6">
        <v>4440</v>
      </c>
      <c r="D25" t="s">
        <v>55</v>
      </c>
      <c r="E25" s="79">
        <v>219674</v>
      </c>
      <c r="G25" s="94"/>
    </row>
    <row r="26" spans="3:7" ht="12.75">
      <c r="C26" s="6">
        <v>4520</v>
      </c>
      <c r="D26" t="s">
        <v>366</v>
      </c>
      <c r="E26" s="79">
        <v>2556</v>
      </c>
      <c r="G26" s="94"/>
    </row>
    <row r="27" spans="3:7" ht="12.75">
      <c r="C27" s="6">
        <v>4610</v>
      </c>
      <c r="D27" t="s">
        <v>527</v>
      </c>
      <c r="E27" s="79">
        <v>6005</v>
      </c>
      <c r="G27" s="94"/>
    </row>
    <row r="28" spans="3:7" ht="12.75">
      <c r="C28" s="6">
        <v>4700</v>
      </c>
      <c r="D28" t="s">
        <v>293</v>
      </c>
      <c r="E28" s="79">
        <v>1000</v>
      </c>
      <c r="G28" s="94"/>
    </row>
    <row r="29" spans="3:7" ht="12.75">
      <c r="C29" s="52">
        <v>6050</v>
      </c>
      <c r="D29" s="12" t="s">
        <v>254</v>
      </c>
      <c r="E29" s="79">
        <v>242000</v>
      </c>
      <c r="G29" s="94"/>
    </row>
    <row r="30" spans="2:5" ht="12.75">
      <c r="B30" s="7">
        <v>80146</v>
      </c>
      <c r="C30" s="7"/>
      <c r="D30" s="5" t="s">
        <v>175</v>
      </c>
      <c r="E30" s="93">
        <f>SUM(E31:E34)</f>
        <v>35070</v>
      </c>
    </row>
    <row r="31" spans="2:5" ht="12.75">
      <c r="B31" s="7"/>
      <c r="C31" s="6">
        <v>4210</v>
      </c>
      <c r="D31" t="s">
        <v>49</v>
      </c>
      <c r="E31" s="117">
        <v>6261</v>
      </c>
    </row>
    <row r="32" spans="2:5" ht="12.75">
      <c r="B32" s="7"/>
      <c r="C32" s="6">
        <v>4300</v>
      </c>
      <c r="D32" t="s">
        <v>52</v>
      </c>
      <c r="E32" s="117">
        <v>5800</v>
      </c>
    </row>
    <row r="33" spans="3:5" ht="12.75">
      <c r="C33" s="6">
        <v>4410</v>
      </c>
      <c r="D33" t="s">
        <v>53</v>
      </c>
      <c r="E33" s="79">
        <v>1967</v>
      </c>
    </row>
    <row r="34" spans="3:5" ht="12.75">
      <c r="C34" s="6">
        <v>4700</v>
      </c>
      <c r="D34" t="s">
        <v>293</v>
      </c>
      <c r="E34" s="79">
        <v>21042</v>
      </c>
    </row>
    <row r="35" spans="2:5" ht="12.75">
      <c r="B35" s="60">
        <v>80148</v>
      </c>
      <c r="C35" s="60"/>
      <c r="D35" s="59" t="s">
        <v>333</v>
      </c>
      <c r="E35" s="95">
        <f>SUM(E36:E45)</f>
        <v>372598</v>
      </c>
    </row>
    <row r="36" spans="2:5" ht="12.75">
      <c r="B36" s="60"/>
      <c r="C36" s="6">
        <v>3020</v>
      </c>
      <c r="D36" t="s">
        <v>42</v>
      </c>
      <c r="E36" s="117">
        <v>7000</v>
      </c>
    </row>
    <row r="37" spans="3:5" ht="12.75">
      <c r="C37" s="6">
        <v>4010</v>
      </c>
      <c r="D37" t="s">
        <v>43</v>
      </c>
      <c r="E37" s="117">
        <v>270700</v>
      </c>
    </row>
    <row r="38" spans="3:5" ht="12.75">
      <c r="C38" s="6">
        <v>4040</v>
      </c>
      <c r="D38" t="s">
        <v>44</v>
      </c>
      <c r="E38" s="117">
        <v>16172</v>
      </c>
    </row>
    <row r="39" spans="3:5" ht="12.75">
      <c r="C39" s="6">
        <v>4110</v>
      </c>
      <c r="D39" t="s">
        <v>45</v>
      </c>
      <c r="E39" s="117">
        <v>47200</v>
      </c>
    </row>
    <row r="40" spans="3:5" ht="12.75">
      <c r="C40" s="6">
        <v>4120</v>
      </c>
      <c r="D40" t="s">
        <v>46</v>
      </c>
      <c r="E40" s="117">
        <v>6800</v>
      </c>
    </row>
    <row r="41" spans="3:5" ht="12.75">
      <c r="C41" s="6">
        <v>4210</v>
      </c>
      <c r="D41" t="s">
        <v>49</v>
      </c>
      <c r="E41" s="117">
        <v>4000</v>
      </c>
    </row>
    <row r="42" spans="3:5" ht="12.75">
      <c r="C42" s="6">
        <v>4260</v>
      </c>
      <c r="D42" t="s">
        <v>50</v>
      </c>
      <c r="E42" s="117">
        <v>7874</v>
      </c>
    </row>
    <row r="43" spans="3:5" ht="12.75">
      <c r="C43" s="6">
        <v>4270</v>
      </c>
      <c r="D43" t="s">
        <v>51</v>
      </c>
      <c r="E43" s="117">
        <v>1000</v>
      </c>
    </row>
    <row r="44" spans="3:5" ht="12.75">
      <c r="C44" s="6">
        <v>4300</v>
      </c>
      <c r="D44" t="s">
        <v>52</v>
      </c>
      <c r="E44" s="117">
        <v>1000</v>
      </c>
    </row>
    <row r="45" spans="3:5" ht="12.75">
      <c r="C45" s="6">
        <v>4440</v>
      </c>
      <c r="D45" t="s">
        <v>55</v>
      </c>
      <c r="E45" s="117">
        <v>10852</v>
      </c>
    </row>
    <row r="46" spans="2:5" ht="12.75">
      <c r="B46" s="60">
        <v>80150</v>
      </c>
      <c r="C46" s="60"/>
      <c r="D46" s="131" t="s">
        <v>422</v>
      </c>
      <c r="E46" s="95">
        <f>SUM(E50:E60)</f>
        <v>233164</v>
      </c>
    </row>
    <row r="47" ht="12.75">
      <c r="D47" s="131" t="s">
        <v>425</v>
      </c>
    </row>
    <row r="48" ht="12.75">
      <c r="D48" s="131" t="s">
        <v>426</v>
      </c>
    </row>
    <row r="49" ht="12.75">
      <c r="D49" s="133" t="s">
        <v>427</v>
      </c>
    </row>
    <row r="50" spans="3:5" ht="12.75">
      <c r="C50" s="6">
        <v>3020</v>
      </c>
      <c r="D50" t="s">
        <v>42</v>
      </c>
      <c r="E50" s="79">
        <v>1922</v>
      </c>
    </row>
    <row r="51" spans="3:5" ht="12.75">
      <c r="C51" s="6">
        <v>4010</v>
      </c>
      <c r="D51" t="s">
        <v>43</v>
      </c>
      <c r="E51" s="79">
        <v>164123</v>
      </c>
    </row>
    <row r="52" spans="3:5" ht="12.75">
      <c r="C52" s="6">
        <v>4040</v>
      </c>
      <c r="D52" t="s">
        <v>44</v>
      </c>
      <c r="E52" s="79">
        <v>4769</v>
      </c>
    </row>
    <row r="53" spans="3:5" ht="12.75">
      <c r="C53" s="6">
        <v>4110</v>
      </c>
      <c r="D53" t="s">
        <v>45</v>
      </c>
      <c r="E53" s="79">
        <v>28270</v>
      </c>
    </row>
    <row r="54" spans="3:5" ht="12.75">
      <c r="C54" s="6">
        <v>4120</v>
      </c>
      <c r="D54" t="s">
        <v>46</v>
      </c>
      <c r="E54" s="79">
        <v>4024</v>
      </c>
    </row>
    <row r="55" spans="3:5" ht="12.75">
      <c r="C55" s="6">
        <v>4210</v>
      </c>
      <c r="D55" t="s">
        <v>49</v>
      </c>
      <c r="E55" s="79">
        <v>5000</v>
      </c>
    </row>
    <row r="56" spans="3:5" ht="12.75">
      <c r="C56" s="6">
        <v>4240</v>
      </c>
      <c r="D56" t="s">
        <v>421</v>
      </c>
      <c r="E56" s="79">
        <v>5000</v>
      </c>
    </row>
    <row r="57" spans="3:5" ht="12.75">
      <c r="C57" s="6">
        <v>4260</v>
      </c>
      <c r="D57" t="s">
        <v>50</v>
      </c>
      <c r="E57" s="79">
        <v>5000</v>
      </c>
    </row>
    <row r="58" spans="3:5" ht="12.75">
      <c r="C58" s="6">
        <v>4270</v>
      </c>
      <c r="D58" t="s">
        <v>51</v>
      </c>
      <c r="E58" s="79">
        <v>7000</v>
      </c>
    </row>
    <row r="59" spans="3:5" ht="12.75">
      <c r="C59" s="6">
        <v>4300</v>
      </c>
      <c r="D59" t="s">
        <v>52</v>
      </c>
      <c r="E59" s="79">
        <v>2000</v>
      </c>
    </row>
    <row r="60" spans="3:5" ht="12.75">
      <c r="C60" s="6">
        <v>4440</v>
      </c>
      <c r="D60" t="s">
        <v>55</v>
      </c>
      <c r="E60" s="79">
        <v>6056</v>
      </c>
    </row>
    <row r="61" spans="1:7" s="59" customFormat="1" ht="12.75">
      <c r="A61" s="60"/>
      <c r="B61" s="56" t="s">
        <v>615</v>
      </c>
      <c r="C61" s="57"/>
      <c r="D61" s="69" t="s">
        <v>611</v>
      </c>
      <c r="E61" s="95">
        <f>E64</f>
        <v>67805.1</v>
      </c>
      <c r="G61" s="95"/>
    </row>
    <row r="62" spans="1:7" s="59" customFormat="1" ht="12.75">
      <c r="A62" s="60"/>
      <c r="B62" s="56"/>
      <c r="C62" s="57"/>
      <c r="D62" s="69" t="s">
        <v>612</v>
      </c>
      <c r="E62" s="95"/>
      <c r="G62" s="95"/>
    </row>
    <row r="63" spans="2:4" ht="12.75">
      <c r="B63" s="56"/>
      <c r="C63" s="57"/>
      <c r="D63" s="69" t="s">
        <v>613</v>
      </c>
    </row>
    <row r="64" spans="3:5" ht="12.75">
      <c r="C64" s="6">
        <v>4240</v>
      </c>
      <c r="D64" t="s">
        <v>421</v>
      </c>
      <c r="E64" s="79">
        <v>67805.1</v>
      </c>
    </row>
    <row r="65" spans="2:5" ht="12.75">
      <c r="B65" s="60">
        <v>80195</v>
      </c>
      <c r="D65" s="139" t="s">
        <v>621</v>
      </c>
      <c r="E65" s="95">
        <f>E66</f>
        <v>2500</v>
      </c>
    </row>
    <row r="66" spans="3:5" ht="12.75">
      <c r="C66" s="6">
        <v>4240</v>
      </c>
      <c r="D66" t="s">
        <v>421</v>
      </c>
      <c r="E66" s="79">
        <v>2500</v>
      </c>
    </row>
    <row r="68" spans="1:5" ht="12.75">
      <c r="A68" s="7">
        <v>854</v>
      </c>
      <c r="B68" s="7"/>
      <c r="C68" s="7"/>
      <c r="D68" s="5" t="s">
        <v>56</v>
      </c>
      <c r="E68" s="93">
        <f>SUM(+E69+E81)</f>
        <v>483278</v>
      </c>
    </row>
    <row r="69" spans="1:7" s="5" customFormat="1" ht="12.75">
      <c r="A69" s="7"/>
      <c r="B69" s="7">
        <v>85401</v>
      </c>
      <c r="C69" s="7"/>
      <c r="D69" s="5" t="s">
        <v>57</v>
      </c>
      <c r="E69" s="93">
        <f>SUM(E70:E80)</f>
        <v>332678</v>
      </c>
      <c r="G69" s="93"/>
    </row>
    <row r="70" spans="3:5" ht="12.75">
      <c r="C70" s="6">
        <v>3020</v>
      </c>
      <c r="D70" t="s">
        <v>42</v>
      </c>
      <c r="E70" s="79">
        <v>700</v>
      </c>
    </row>
    <row r="71" spans="3:5" ht="12.75">
      <c r="C71" s="6">
        <v>4010</v>
      </c>
      <c r="D71" t="s">
        <v>43</v>
      </c>
      <c r="E71" s="79">
        <v>229000</v>
      </c>
    </row>
    <row r="72" spans="3:5" ht="12.75">
      <c r="C72" s="6">
        <v>4040</v>
      </c>
      <c r="D72" t="s">
        <v>44</v>
      </c>
      <c r="E72" s="79">
        <v>17223</v>
      </c>
    </row>
    <row r="73" spans="3:5" ht="12.75">
      <c r="C73" s="6">
        <v>4110</v>
      </c>
      <c r="D73" t="s">
        <v>45</v>
      </c>
      <c r="E73" s="79">
        <v>41000</v>
      </c>
    </row>
    <row r="74" spans="3:5" ht="12.75">
      <c r="C74" s="6">
        <v>4120</v>
      </c>
      <c r="D74" t="s">
        <v>46</v>
      </c>
      <c r="E74" s="79">
        <v>5070</v>
      </c>
    </row>
    <row r="75" spans="3:5" ht="12.75">
      <c r="C75" s="6">
        <v>4210</v>
      </c>
      <c r="D75" t="s">
        <v>49</v>
      </c>
      <c r="E75" s="79">
        <v>4800</v>
      </c>
    </row>
    <row r="76" spans="3:5" ht="12.75">
      <c r="C76" s="6">
        <v>4240</v>
      </c>
      <c r="D76" t="s">
        <v>421</v>
      </c>
      <c r="E76" s="79">
        <v>1800</v>
      </c>
    </row>
    <row r="77" spans="3:5" ht="12.75">
      <c r="C77" s="6">
        <v>4260</v>
      </c>
      <c r="D77" t="s">
        <v>50</v>
      </c>
      <c r="E77" s="79">
        <v>20000</v>
      </c>
    </row>
    <row r="78" spans="3:5" ht="12.75">
      <c r="C78" s="6">
        <v>4270</v>
      </c>
      <c r="D78" t="s">
        <v>51</v>
      </c>
      <c r="E78" s="79">
        <v>2000</v>
      </c>
    </row>
    <row r="79" spans="3:5" ht="12.75">
      <c r="C79" s="6">
        <v>4300</v>
      </c>
      <c r="D79" t="s">
        <v>52</v>
      </c>
      <c r="E79" s="79">
        <v>2000</v>
      </c>
    </row>
    <row r="80" spans="3:5" ht="12.75">
      <c r="C80" s="6">
        <v>4440</v>
      </c>
      <c r="D80" t="s">
        <v>55</v>
      </c>
      <c r="E80" s="79">
        <v>9085</v>
      </c>
    </row>
    <row r="81" spans="1:7" s="59" customFormat="1" ht="12.75">
      <c r="A81" s="60"/>
      <c r="B81" s="60">
        <v>85416</v>
      </c>
      <c r="C81" s="60"/>
      <c r="D81" s="59" t="s">
        <v>493</v>
      </c>
      <c r="E81" s="95">
        <f>SUM(E82:E82)</f>
        <v>150600</v>
      </c>
      <c r="G81" s="95"/>
    </row>
    <row r="82" spans="3:5" ht="12.75">
      <c r="C82" s="6">
        <v>3240</v>
      </c>
      <c r="D82" s="61" t="s">
        <v>235</v>
      </c>
      <c r="E82" s="79">
        <v>150600</v>
      </c>
    </row>
    <row r="83" ht="12.75">
      <c r="D83" s="61"/>
    </row>
    <row r="84" ht="12.75">
      <c r="D84" s="61"/>
    </row>
    <row r="85" ht="13.5" customHeight="1">
      <c r="D85" s="59"/>
    </row>
    <row r="86" ht="13.5" customHeight="1"/>
    <row r="87" ht="13.5" customHeight="1">
      <c r="D87" s="59"/>
    </row>
    <row r="88" ht="12.75">
      <c r="E88" s="79" t="s">
        <v>237</v>
      </c>
    </row>
    <row r="89" spans="4:5" ht="12.75">
      <c r="D89" s="7" t="s">
        <v>512</v>
      </c>
      <c r="E89" s="79" t="s">
        <v>636</v>
      </c>
    </row>
    <row r="90" spans="4:5" ht="12.75">
      <c r="D90" s="6" t="s">
        <v>8</v>
      </c>
      <c r="E90" s="79" t="s">
        <v>180</v>
      </c>
    </row>
    <row r="91" spans="4:5" ht="12.75">
      <c r="D91" s="6"/>
      <c r="E91" s="79" t="s">
        <v>634</v>
      </c>
    </row>
    <row r="92" spans="1:5" ht="12.75">
      <c r="A92" s="1" t="s">
        <v>0</v>
      </c>
      <c r="B92" s="1" t="s">
        <v>4</v>
      </c>
      <c r="C92" s="1" t="s">
        <v>5</v>
      </c>
      <c r="D92" s="1" t="s">
        <v>6</v>
      </c>
      <c r="E92" s="82" t="s">
        <v>145</v>
      </c>
    </row>
    <row r="93" spans="1:5" ht="12.75">
      <c r="A93" s="7">
        <v>801</v>
      </c>
      <c r="B93" s="7"/>
      <c r="C93" s="7"/>
      <c r="D93" s="5" t="s">
        <v>11</v>
      </c>
      <c r="E93" s="93">
        <f>SUM(E94+E115+E120+E131+E142)</f>
        <v>5658367.5</v>
      </c>
    </row>
    <row r="94" spans="1:7" s="5" customFormat="1" ht="12.75">
      <c r="A94" s="7"/>
      <c r="B94" s="7">
        <v>80101</v>
      </c>
      <c r="C94" s="7"/>
      <c r="D94" s="5" t="s">
        <v>2</v>
      </c>
      <c r="E94" s="93">
        <f>SUM(E95:E114)</f>
        <v>5156450</v>
      </c>
      <c r="G94" s="93"/>
    </row>
    <row r="95" spans="3:5" ht="12.75">
      <c r="C95" s="6">
        <v>3020</v>
      </c>
      <c r="D95" t="s">
        <v>42</v>
      </c>
      <c r="E95" s="79">
        <v>32000</v>
      </c>
    </row>
    <row r="96" spans="3:5" ht="12.75">
      <c r="C96" s="6">
        <v>4010</v>
      </c>
      <c r="D96" t="s">
        <v>43</v>
      </c>
      <c r="E96" s="79">
        <v>3557296</v>
      </c>
    </row>
    <row r="97" spans="3:5" ht="12.75">
      <c r="C97" s="6">
        <v>4040</v>
      </c>
      <c r="D97" t="s">
        <v>44</v>
      </c>
      <c r="E97" s="79">
        <v>232211</v>
      </c>
    </row>
    <row r="98" spans="3:5" ht="12.75">
      <c r="C98" s="6">
        <v>4110</v>
      </c>
      <c r="D98" t="s">
        <v>45</v>
      </c>
      <c r="E98" s="79">
        <v>680000</v>
      </c>
    </row>
    <row r="99" spans="3:5" ht="12.75">
      <c r="C99" s="6">
        <v>4120</v>
      </c>
      <c r="D99" t="s">
        <v>46</v>
      </c>
      <c r="E99" s="79">
        <v>96250</v>
      </c>
    </row>
    <row r="100" spans="3:5" ht="12.75">
      <c r="C100" s="6">
        <v>4140</v>
      </c>
      <c r="D100" t="s">
        <v>289</v>
      </c>
      <c r="E100" s="79">
        <v>1000</v>
      </c>
    </row>
    <row r="101" spans="3:5" ht="12.75">
      <c r="C101" s="6">
        <v>4170</v>
      </c>
      <c r="D101" t="s">
        <v>236</v>
      </c>
      <c r="E101" s="79">
        <v>19000</v>
      </c>
    </row>
    <row r="102" spans="3:5" ht="12.75">
      <c r="C102" s="6">
        <v>4210</v>
      </c>
      <c r="D102" t="s">
        <v>49</v>
      </c>
      <c r="E102" s="79">
        <v>70000</v>
      </c>
    </row>
    <row r="103" spans="3:5" ht="12.75">
      <c r="C103" s="6">
        <v>4220</v>
      </c>
      <c r="D103" t="s">
        <v>58</v>
      </c>
      <c r="E103" s="79">
        <v>5000</v>
      </c>
    </row>
    <row r="104" spans="3:5" ht="12.75">
      <c r="C104" s="6">
        <v>4240</v>
      </c>
      <c r="D104" t="s">
        <v>421</v>
      </c>
      <c r="E104" s="79">
        <v>15000</v>
      </c>
    </row>
    <row r="105" spans="3:5" ht="12.75">
      <c r="C105" s="6">
        <v>4260</v>
      </c>
      <c r="D105" t="s">
        <v>50</v>
      </c>
      <c r="E105" s="79">
        <v>179000</v>
      </c>
    </row>
    <row r="106" spans="3:5" ht="12.75">
      <c r="C106" s="6">
        <v>4270</v>
      </c>
      <c r="D106" t="s">
        <v>51</v>
      </c>
      <c r="E106" s="79">
        <v>15000</v>
      </c>
    </row>
    <row r="107" spans="3:5" ht="12.75">
      <c r="C107" s="6">
        <v>4280</v>
      </c>
      <c r="D107" t="s">
        <v>255</v>
      </c>
      <c r="E107" s="79">
        <v>3200</v>
      </c>
    </row>
    <row r="108" spans="3:5" ht="12.75">
      <c r="C108" s="6">
        <v>4300</v>
      </c>
      <c r="D108" t="s">
        <v>52</v>
      </c>
      <c r="E108" s="79">
        <v>70722</v>
      </c>
    </row>
    <row r="109" spans="3:5" ht="12.75">
      <c r="C109" s="6">
        <v>4360</v>
      </c>
      <c r="D109" t="s">
        <v>327</v>
      </c>
      <c r="E109" s="79">
        <v>9000</v>
      </c>
    </row>
    <row r="110" spans="3:5" ht="12.75">
      <c r="C110" s="6">
        <v>4410</v>
      </c>
      <c r="D110" t="s">
        <v>53</v>
      </c>
      <c r="E110" s="79">
        <v>2600</v>
      </c>
    </row>
    <row r="111" spans="3:5" ht="12.75">
      <c r="C111" s="6">
        <v>4430</v>
      </c>
      <c r="D111" t="s">
        <v>54</v>
      </c>
      <c r="E111" s="79">
        <v>6000</v>
      </c>
    </row>
    <row r="112" spans="3:5" ht="12.75">
      <c r="C112" s="6">
        <v>4440</v>
      </c>
      <c r="D112" t="s">
        <v>55</v>
      </c>
      <c r="E112" s="79">
        <v>160893</v>
      </c>
    </row>
    <row r="113" spans="3:5" ht="12.75">
      <c r="C113" s="6">
        <v>4520</v>
      </c>
      <c r="D113" t="s">
        <v>366</v>
      </c>
      <c r="E113" s="79">
        <v>1278</v>
      </c>
    </row>
    <row r="114" spans="3:5" ht="12.75">
      <c r="C114" s="6">
        <v>4700</v>
      </c>
      <c r="D114" t="s">
        <v>292</v>
      </c>
      <c r="E114" s="79">
        <v>1000</v>
      </c>
    </row>
    <row r="115" spans="2:5" ht="12.75">
      <c r="B115" s="7">
        <v>80146</v>
      </c>
      <c r="C115" s="7"/>
      <c r="D115" s="5" t="s">
        <v>175</v>
      </c>
      <c r="E115" s="93">
        <f>SUM(E116:E119)</f>
        <v>27320</v>
      </c>
    </row>
    <row r="116" spans="2:5" ht="12.75">
      <c r="B116" s="7"/>
      <c r="C116" s="6">
        <v>4210</v>
      </c>
      <c r="D116" t="s">
        <v>49</v>
      </c>
      <c r="E116" s="97">
        <v>4293</v>
      </c>
    </row>
    <row r="117" spans="3:5" ht="12.75">
      <c r="C117" s="6">
        <v>4300</v>
      </c>
      <c r="D117" t="s">
        <v>52</v>
      </c>
      <c r="E117" s="79">
        <v>2000</v>
      </c>
    </row>
    <row r="118" spans="3:5" ht="12.75">
      <c r="C118" s="6">
        <v>4410</v>
      </c>
      <c r="D118" t="s">
        <v>53</v>
      </c>
      <c r="E118" s="79">
        <v>5240</v>
      </c>
    </row>
    <row r="119" spans="3:5" ht="12.75">
      <c r="C119" s="6">
        <v>4700</v>
      </c>
      <c r="D119" t="s">
        <v>292</v>
      </c>
      <c r="E119" s="79">
        <v>15787</v>
      </c>
    </row>
    <row r="120" spans="2:5" ht="12.75">
      <c r="B120" s="60">
        <v>80148</v>
      </c>
      <c r="C120" s="60"/>
      <c r="D120" s="59" t="s">
        <v>333</v>
      </c>
      <c r="E120" s="95">
        <f>SUM(E121:E130)</f>
        <v>244600</v>
      </c>
    </row>
    <row r="121" spans="2:5" ht="12.75">
      <c r="B121" s="60"/>
      <c r="C121" s="6">
        <v>3020</v>
      </c>
      <c r="D121" t="s">
        <v>42</v>
      </c>
      <c r="E121" s="117">
        <v>3000</v>
      </c>
    </row>
    <row r="122" spans="3:5" ht="12.75">
      <c r="C122" s="6">
        <v>4010</v>
      </c>
      <c r="D122" t="s">
        <v>43</v>
      </c>
      <c r="E122" s="79">
        <v>181054</v>
      </c>
    </row>
    <row r="123" spans="3:5" ht="12.75">
      <c r="C123" s="6">
        <v>4040</v>
      </c>
      <c r="D123" t="s">
        <v>44</v>
      </c>
      <c r="E123" s="79">
        <v>11494</v>
      </c>
    </row>
    <row r="124" spans="3:5" ht="12.75">
      <c r="C124" s="6">
        <v>4110</v>
      </c>
      <c r="D124" t="s">
        <v>45</v>
      </c>
      <c r="E124" s="79">
        <v>32400</v>
      </c>
    </row>
    <row r="125" spans="3:5" ht="12.75">
      <c r="C125" s="6">
        <v>4120</v>
      </c>
      <c r="D125" t="s">
        <v>46</v>
      </c>
      <c r="E125" s="79">
        <v>1900</v>
      </c>
    </row>
    <row r="126" spans="3:5" ht="12.75">
      <c r="C126" s="6">
        <v>4210</v>
      </c>
      <c r="D126" t="s">
        <v>49</v>
      </c>
      <c r="E126" s="79">
        <v>2000</v>
      </c>
    </row>
    <row r="127" spans="3:5" ht="12.75">
      <c r="C127" s="6">
        <v>4260</v>
      </c>
      <c r="D127" t="s">
        <v>50</v>
      </c>
      <c r="E127" s="79">
        <v>3000</v>
      </c>
    </row>
    <row r="128" spans="3:5" ht="12.75">
      <c r="C128" s="6">
        <v>4270</v>
      </c>
      <c r="D128" t="s">
        <v>51</v>
      </c>
      <c r="E128" s="79">
        <v>1000</v>
      </c>
    </row>
    <row r="129" spans="3:5" ht="12.75">
      <c r="C129" s="6">
        <v>4300</v>
      </c>
      <c r="D129" t="s">
        <v>52</v>
      </c>
      <c r="E129" s="79">
        <v>1000</v>
      </c>
    </row>
    <row r="130" spans="3:5" ht="12.75">
      <c r="C130" s="6">
        <v>4440</v>
      </c>
      <c r="D130" t="s">
        <v>55</v>
      </c>
      <c r="E130" s="79">
        <v>7752</v>
      </c>
    </row>
    <row r="131" spans="2:5" ht="12.75">
      <c r="B131" s="60">
        <v>80150</v>
      </c>
      <c r="C131" s="60"/>
      <c r="D131" s="131" t="s">
        <v>422</v>
      </c>
      <c r="E131" s="95">
        <f>SUM(E135:E141)</f>
        <v>164212</v>
      </c>
    </row>
    <row r="132" ht="12.75">
      <c r="D132" s="131" t="s">
        <v>425</v>
      </c>
    </row>
    <row r="133" ht="12.75">
      <c r="D133" s="131" t="s">
        <v>426</v>
      </c>
    </row>
    <row r="134" ht="12.75">
      <c r="D134" s="133" t="s">
        <v>427</v>
      </c>
    </row>
    <row r="135" spans="3:5" ht="12.75">
      <c r="C135" s="6">
        <v>3020</v>
      </c>
      <c r="D135" t="s">
        <v>42</v>
      </c>
      <c r="E135" s="79">
        <v>500</v>
      </c>
    </row>
    <row r="136" spans="3:5" ht="12.75">
      <c r="C136" s="6">
        <v>4010</v>
      </c>
      <c r="D136" t="s">
        <v>43</v>
      </c>
      <c r="E136" s="79">
        <v>126562</v>
      </c>
    </row>
    <row r="137" spans="3:5" ht="12.75">
      <c r="C137" s="6">
        <v>4040</v>
      </c>
      <c r="D137" t="s">
        <v>46</v>
      </c>
      <c r="E137" s="79">
        <v>5037</v>
      </c>
    </row>
    <row r="138" spans="3:5" ht="12.75">
      <c r="C138" s="6">
        <v>4110</v>
      </c>
      <c r="D138" t="s">
        <v>45</v>
      </c>
      <c r="E138" s="79">
        <v>21886</v>
      </c>
    </row>
    <row r="139" spans="3:5" ht="12.75">
      <c r="C139" s="6">
        <v>4120</v>
      </c>
      <c r="D139" t="s">
        <v>46</v>
      </c>
      <c r="E139" s="79">
        <v>3170</v>
      </c>
    </row>
    <row r="140" spans="3:5" ht="12.75">
      <c r="C140" s="6">
        <v>4240</v>
      </c>
      <c r="D140" t="s">
        <v>421</v>
      </c>
      <c r="E140" s="79">
        <v>1000</v>
      </c>
    </row>
    <row r="141" spans="3:5" ht="12.75">
      <c r="C141" s="6">
        <v>4440</v>
      </c>
      <c r="D141" t="s">
        <v>55</v>
      </c>
      <c r="E141" s="79">
        <v>6057</v>
      </c>
    </row>
    <row r="142" spans="2:5" ht="12.75">
      <c r="B142" s="56" t="s">
        <v>615</v>
      </c>
      <c r="C142" s="57"/>
      <c r="D142" s="69" t="s">
        <v>611</v>
      </c>
      <c r="E142" s="95">
        <f>E145</f>
        <v>65785.5</v>
      </c>
    </row>
    <row r="143" spans="2:4" ht="12.75">
      <c r="B143" s="56"/>
      <c r="C143" s="57"/>
      <c r="D143" s="69" t="s">
        <v>612</v>
      </c>
    </row>
    <row r="144" spans="2:4" ht="12.75">
      <c r="B144" s="56"/>
      <c r="C144" s="57"/>
      <c r="D144" s="69" t="s">
        <v>613</v>
      </c>
    </row>
    <row r="145" spans="3:5" ht="12.75">
      <c r="C145" s="6">
        <v>4240</v>
      </c>
      <c r="D145" t="s">
        <v>421</v>
      </c>
      <c r="E145" s="79">
        <v>65785.5</v>
      </c>
    </row>
    <row r="147" spans="1:5" ht="12.75">
      <c r="A147" s="7">
        <v>854</v>
      </c>
      <c r="B147" s="7"/>
      <c r="C147" s="7"/>
      <c r="D147" s="5" t="s">
        <v>56</v>
      </c>
      <c r="E147" s="93">
        <f>SUM(+E148+E158)</f>
        <v>347300</v>
      </c>
    </row>
    <row r="148" spans="1:7" s="5" customFormat="1" ht="12.75">
      <c r="A148" s="7"/>
      <c r="B148" s="7">
        <v>85401</v>
      </c>
      <c r="C148" s="7"/>
      <c r="D148" s="5" t="s">
        <v>57</v>
      </c>
      <c r="E148" s="93">
        <f>SUM(E149:E157)</f>
        <v>290300</v>
      </c>
      <c r="G148" s="93"/>
    </row>
    <row r="149" spans="3:5" ht="12.75">
      <c r="C149" s="6">
        <v>3020</v>
      </c>
      <c r="D149" t="s">
        <v>42</v>
      </c>
      <c r="E149" s="79">
        <v>600</v>
      </c>
    </row>
    <row r="150" spans="3:5" ht="12.75">
      <c r="C150" s="6">
        <v>4010</v>
      </c>
      <c r="D150" t="s">
        <v>43</v>
      </c>
      <c r="E150" s="79">
        <v>206133</v>
      </c>
    </row>
    <row r="151" spans="3:5" ht="12.75">
      <c r="C151" s="6">
        <v>4040</v>
      </c>
      <c r="D151" t="s">
        <v>44</v>
      </c>
      <c r="E151" s="79">
        <v>15869</v>
      </c>
    </row>
    <row r="152" spans="3:5" ht="12.75">
      <c r="C152" s="6">
        <v>4110</v>
      </c>
      <c r="D152" t="s">
        <v>45</v>
      </c>
      <c r="E152" s="79">
        <v>35800</v>
      </c>
    </row>
    <row r="153" spans="3:5" ht="12.75">
      <c r="C153" s="6">
        <v>4120</v>
      </c>
      <c r="D153" t="s">
        <v>46</v>
      </c>
      <c r="E153" s="79">
        <v>5200</v>
      </c>
    </row>
    <row r="154" spans="3:5" ht="12.75">
      <c r="C154" s="6">
        <v>4210</v>
      </c>
      <c r="D154" t="s">
        <v>49</v>
      </c>
      <c r="E154" s="79">
        <v>2000</v>
      </c>
    </row>
    <row r="155" spans="3:5" ht="12.75">
      <c r="C155" s="6">
        <v>4240</v>
      </c>
      <c r="D155" t="s">
        <v>421</v>
      </c>
      <c r="E155" s="79">
        <v>1400</v>
      </c>
    </row>
    <row r="156" spans="3:5" ht="12.75">
      <c r="C156" s="6">
        <v>4260</v>
      </c>
      <c r="D156" t="s">
        <v>50</v>
      </c>
      <c r="E156" s="79">
        <v>15000</v>
      </c>
    </row>
    <row r="157" spans="3:5" ht="12.75">
      <c r="C157" s="6">
        <v>4440</v>
      </c>
      <c r="D157" t="s">
        <v>55</v>
      </c>
      <c r="E157" s="79">
        <v>8298</v>
      </c>
    </row>
    <row r="158" spans="2:5" ht="12.75">
      <c r="B158" s="60">
        <v>85416</v>
      </c>
      <c r="C158" s="60"/>
      <c r="D158" s="59" t="s">
        <v>493</v>
      </c>
      <c r="E158" s="95">
        <f>SUM(E159:E159)</f>
        <v>57000</v>
      </c>
    </row>
    <row r="159" spans="3:5" ht="12.75">
      <c r="C159" s="6">
        <v>3240</v>
      </c>
      <c r="D159" s="61" t="s">
        <v>235</v>
      </c>
      <c r="E159" s="79">
        <v>57000</v>
      </c>
    </row>
    <row r="160" ht="12.75">
      <c r="D160" s="61"/>
    </row>
    <row r="161" ht="12.75">
      <c r="D161" s="61"/>
    </row>
    <row r="162" ht="12.75">
      <c r="D162" s="61"/>
    </row>
    <row r="163" ht="12.75">
      <c r="D163" s="61"/>
    </row>
    <row r="164" ht="12.75">
      <c r="D164" s="61"/>
    </row>
    <row r="165" ht="12.75">
      <c r="D165" s="61"/>
    </row>
    <row r="166" ht="12.75">
      <c r="D166" s="61"/>
    </row>
    <row r="167" ht="12.75">
      <c r="D167" s="61"/>
    </row>
    <row r="168" ht="12.75">
      <c r="D168" s="61"/>
    </row>
    <row r="169" ht="12.75">
      <c r="D169" s="61"/>
    </row>
    <row r="170" ht="12.75">
      <c r="D170" s="61"/>
    </row>
    <row r="171" ht="12.75">
      <c r="D171" s="61"/>
    </row>
    <row r="172" ht="12.75">
      <c r="D172" s="61"/>
    </row>
    <row r="174" ht="12.75">
      <c r="E174" s="79" t="s">
        <v>238</v>
      </c>
    </row>
    <row r="175" spans="4:5" ht="12.75">
      <c r="D175" s="7" t="s">
        <v>512</v>
      </c>
      <c r="E175" s="79" t="s">
        <v>636</v>
      </c>
    </row>
    <row r="176" spans="4:5" ht="12.75">
      <c r="D176" s="6" t="s">
        <v>9</v>
      </c>
      <c r="E176" s="79" t="s">
        <v>180</v>
      </c>
    </row>
    <row r="177" spans="4:5" ht="12.75">
      <c r="D177" s="6"/>
      <c r="E177" s="79" t="s">
        <v>634</v>
      </c>
    </row>
    <row r="178" spans="1:5" ht="12.75">
      <c r="A178" s="1" t="s">
        <v>0</v>
      </c>
      <c r="B178" s="1" t="s">
        <v>4</v>
      </c>
      <c r="C178" s="1" t="s">
        <v>5</v>
      </c>
      <c r="D178" s="1" t="s">
        <v>6</v>
      </c>
      <c r="E178" s="82" t="s">
        <v>7</v>
      </c>
    </row>
    <row r="179" spans="1:5" ht="12.75">
      <c r="A179" s="7">
        <v>801</v>
      </c>
      <c r="B179" s="7"/>
      <c r="C179" s="7"/>
      <c r="D179" s="5" t="s">
        <v>11</v>
      </c>
      <c r="E179" s="93">
        <f>SUM(E180+E202+E208+E219+E233)</f>
        <v>9782004.95</v>
      </c>
    </row>
    <row r="180" spans="1:7" s="5" customFormat="1" ht="12.75">
      <c r="A180" s="7"/>
      <c r="B180" s="7">
        <v>80101</v>
      </c>
      <c r="C180" s="7"/>
      <c r="D180" s="5" t="s">
        <v>2</v>
      </c>
      <c r="E180" s="93">
        <f>SUM(E181:E201)</f>
        <v>8564862</v>
      </c>
      <c r="G180" s="93"/>
    </row>
    <row r="181" spans="3:5" ht="12.75">
      <c r="C181" s="6">
        <v>3020</v>
      </c>
      <c r="D181" t="s">
        <v>42</v>
      </c>
      <c r="E181" s="79">
        <v>36430</v>
      </c>
    </row>
    <row r="182" spans="3:5" ht="12.75">
      <c r="C182" s="6">
        <v>4010</v>
      </c>
      <c r="D182" t="s">
        <v>43</v>
      </c>
      <c r="E182" s="79">
        <v>5922905</v>
      </c>
    </row>
    <row r="183" spans="3:5" ht="12.75">
      <c r="C183" s="6">
        <v>4040</v>
      </c>
      <c r="D183" t="s">
        <v>44</v>
      </c>
      <c r="E183" s="79">
        <v>448722</v>
      </c>
    </row>
    <row r="184" spans="3:5" ht="12.75">
      <c r="C184" s="6">
        <v>4110</v>
      </c>
      <c r="D184" t="s">
        <v>45</v>
      </c>
      <c r="E184" s="79">
        <v>1028000</v>
      </c>
    </row>
    <row r="185" spans="3:5" ht="12.75">
      <c r="C185" s="6">
        <v>4120</v>
      </c>
      <c r="D185" t="s">
        <v>46</v>
      </c>
      <c r="E185" s="79">
        <v>110000</v>
      </c>
    </row>
    <row r="186" spans="3:5" ht="12.75">
      <c r="C186" s="6">
        <v>4140</v>
      </c>
      <c r="D186" t="s">
        <v>289</v>
      </c>
      <c r="E186" s="79">
        <v>13500</v>
      </c>
    </row>
    <row r="187" spans="3:5" ht="12.75">
      <c r="C187" s="6">
        <v>4170</v>
      </c>
      <c r="D187" t="s">
        <v>236</v>
      </c>
      <c r="E187" s="79">
        <v>38000</v>
      </c>
    </row>
    <row r="188" spans="3:5" ht="12.75">
      <c r="C188" s="6">
        <v>4210</v>
      </c>
      <c r="D188" t="s">
        <v>49</v>
      </c>
      <c r="E188" s="79">
        <v>60000</v>
      </c>
    </row>
    <row r="189" spans="3:5" ht="12.75">
      <c r="C189" s="6">
        <v>4220</v>
      </c>
      <c r="D189" t="s">
        <v>58</v>
      </c>
      <c r="E189" s="79">
        <v>0</v>
      </c>
    </row>
    <row r="190" spans="3:5" ht="12.75">
      <c r="C190" s="6">
        <v>4240</v>
      </c>
      <c r="D190" t="s">
        <v>421</v>
      </c>
      <c r="E190" s="79">
        <v>25000</v>
      </c>
    </row>
    <row r="191" spans="3:5" ht="12.75">
      <c r="C191" s="6">
        <v>4260</v>
      </c>
      <c r="D191" t="s">
        <v>50</v>
      </c>
      <c r="E191" s="79">
        <v>476960</v>
      </c>
    </row>
    <row r="192" spans="3:5" ht="12.75">
      <c r="C192" s="6">
        <v>4270</v>
      </c>
      <c r="D192" t="s">
        <v>51</v>
      </c>
      <c r="E192" s="79">
        <v>20000</v>
      </c>
    </row>
    <row r="193" spans="3:5" ht="12.75">
      <c r="C193" s="6">
        <v>4280</v>
      </c>
      <c r="D193" t="s">
        <v>255</v>
      </c>
      <c r="E193" s="79">
        <v>8702</v>
      </c>
    </row>
    <row r="194" spans="3:5" ht="12.75">
      <c r="C194" s="6">
        <v>4300</v>
      </c>
      <c r="D194" t="s">
        <v>52</v>
      </c>
      <c r="E194" s="79">
        <v>80000</v>
      </c>
    </row>
    <row r="195" spans="3:5" ht="12.75">
      <c r="C195" s="6">
        <v>4360</v>
      </c>
      <c r="D195" t="s">
        <v>327</v>
      </c>
      <c r="E195" s="79">
        <v>10000</v>
      </c>
    </row>
    <row r="196" spans="3:5" ht="12.75">
      <c r="C196" s="6">
        <v>4410</v>
      </c>
      <c r="D196" t="s">
        <v>53</v>
      </c>
      <c r="E196" s="79">
        <v>1300</v>
      </c>
    </row>
    <row r="197" spans="3:5" ht="12.75">
      <c r="C197" s="6">
        <v>4430</v>
      </c>
      <c r="D197" t="s">
        <v>54</v>
      </c>
      <c r="E197" s="79">
        <v>10098</v>
      </c>
    </row>
    <row r="198" spans="3:5" ht="12.75">
      <c r="C198" s="6">
        <v>4440</v>
      </c>
      <c r="D198" t="s">
        <v>55</v>
      </c>
      <c r="E198" s="79">
        <v>271605</v>
      </c>
    </row>
    <row r="199" spans="3:5" ht="12.75">
      <c r="C199" s="6">
        <v>4520</v>
      </c>
      <c r="D199" t="s">
        <v>366</v>
      </c>
      <c r="E199" s="79">
        <v>2640</v>
      </c>
    </row>
    <row r="200" spans="3:5" ht="12.75">
      <c r="C200" s="6">
        <v>4700</v>
      </c>
      <c r="D200" t="s">
        <v>262</v>
      </c>
      <c r="E200" s="79">
        <v>1000</v>
      </c>
    </row>
    <row r="201" ht="12.75">
      <c r="D201" t="s">
        <v>263</v>
      </c>
    </row>
    <row r="202" spans="2:5" ht="12.75">
      <c r="B202" s="7">
        <v>80146</v>
      </c>
      <c r="C202" s="7"/>
      <c r="D202" s="5" t="s">
        <v>175</v>
      </c>
      <c r="E202" s="93">
        <f>SUM(E203:E207)</f>
        <v>50174</v>
      </c>
    </row>
    <row r="203" spans="2:5" ht="12.75">
      <c r="B203" s="7"/>
      <c r="C203" s="55">
        <v>4210</v>
      </c>
      <c r="D203" t="s">
        <v>49</v>
      </c>
      <c r="E203" s="97">
        <v>10174</v>
      </c>
    </row>
    <row r="204" spans="3:5" ht="12.75">
      <c r="C204" s="6">
        <v>4300</v>
      </c>
      <c r="D204" t="s">
        <v>52</v>
      </c>
      <c r="E204" s="79">
        <v>3000</v>
      </c>
    </row>
    <row r="205" spans="3:5" ht="12.75">
      <c r="C205" s="6">
        <v>4410</v>
      </c>
      <c r="D205" t="s">
        <v>53</v>
      </c>
      <c r="E205" s="79">
        <v>5000</v>
      </c>
    </row>
    <row r="206" spans="3:5" ht="12.75">
      <c r="C206" s="6">
        <v>4700</v>
      </c>
      <c r="D206" t="s">
        <v>262</v>
      </c>
      <c r="E206" s="79">
        <v>32000</v>
      </c>
    </row>
    <row r="207" ht="12.75">
      <c r="D207" t="s">
        <v>263</v>
      </c>
    </row>
    <row r="208" spans="2:5" ht="12.75">
      <c r="B208" s="60">
        <v>80148</v>
      </c>
      <c r="C208" s="60"/>
      <c r="D208" s="59" t="s">
        <v>333</v>
      </c>
      <c r="E208" s="95">
        <f>SUM(E209:E218)</f>
        <v>379027</v>
      </c>
    </row>
    <row r="209" spans="2:5" ht="12.75">
      <c r="B209" s="60"/>
      <c r="C209" s="6">
        <v>3020</v>
      </c>
      <c r="D209" t="s">
        <v>42</v>
      </c>
      <c r="E209" s="117">
        <v>6000</v>
      </c>
    </row>
    <row r="210" spans="3:5" ht="12.75">
      <c r="C210" s="6">
        <v>4010</v>
      </c>
      <c r="D210" t="s">
        <v>43</v>
      </c>
      <c r="E210" s="79">
        <v>277900</v>
      </c>
    </row>
    <row r="211" spans="3:5" ht="12.75">
      <c r="C211" s="6">
        <v>4040</v>
      </c>
      <c r="D211" t="s">
        <v>44</v>
      </c>
      <c r="E211" s="79">
        <v>18500</v>
      </c>
    </row>
    <row r="212" spans="3:5" ht="12.75">
      <c r="C212" s="6">
        <v>4110</v>
      </c>
      <c r="D212" t="s">
        <v>45</v>
      </c>
      <c r="E212" s="79">
        <v>48400</v>
      </c>
    </row>
    <row r="213" spans="3:5" ht="12.75">
      <c r="C213" s="6">
        <v>4120</v>
      </c>
      <c r="D213" t="s">
        <v>46</v>
      </c>
      <c r="E213" s="79">
        <v>6600</v>
      </c>
    </row>
    <row r="214" spans="3:5" ht="12.75">
      <c r="C214" s="6">
        <v>4210</v>
      </c>
      <c r="D214" t="s">
        <v>49</v>
      </c>
      <c r="E214" s="79">
        <v>4000</v>
      </c>
    </row>
    <row r="215" spans="3:5" ht="12.75">
      <c r="C215" s="6">
        <v>4260</v>
      </c>
      <c r="D215" t="s">
        <v>50</v>
      </c>
      <c r="E215" s="79">
        <v>4000</v>
      </c>
    </row>
    <row r="216" spans="3:5" ht="12.75">
      <c r="C216" s="6">
        <v>4270</v>
      </c>
      <c r="D216" t="s">
        <v>51</v>
      </c>
      <c r="E216" s="79">
        <v>1000</v>
      </c>
    </row>
    <row r="217" spans="3:5" ht="12.75">
      <c r="C217" s="6">
        <v>4300</v>
      </c>
      <c r="D217" t="s">
        <v>52</v>
      </c>
      <c r="E217" s="79">
        <v>1000</v>
      </c>
    </row>
    <row r="218" spans="3:5" ht="12.75">
      <c r="C218" s="6">
        <v>4440</v>
      </c>
      <c r="D218" t="s">
        <v>55</v>
      </c>
      <c r="E218" s="79">
        <v>11627</v>
      </c>
    </row>
    <row r="219" spans="2:5" ht="12.75">
      <c r="B219" s="60">
        <v>80150</v>
      </c>
      <c r="C219" s="60"/>
      <c r="D219" s="131" t="s">
        <v>422</v>
      </c>
      <c r="E219" s="95">
        <f>SUM(E223:E232)</f>
        <v>686066</v>
      </c>
    </row>
    <row r="220" ht="12.75">
      <c r="D220" s="131" t="s">
        <v>425</v>
      </c>
    </row>
    <row r="221" ht="12.75">
      <c r="D221" s="131" t="s">
        <v>426</v>
      </c>
    </row>
    <row r="222" ht="12.75">
      <c r="D222" s="133" t="s">
        <v>427</v>
      </c>
    </row>
    <row r="223" spans="3:5" ht="12.75">
      <c r="C223" s="6">
        <v>3020</v>
      </c>
      <c r="D223" t="s">
        <v>42</v>
      </c>
      <c r="E223" s="79">
        <v>1740</v>
      </c>
    </row>
    <row r="224" spans="3:5" ht="12.75">
      <c r="C224" s="6">
        <v>4010</v>
      </c>
      <c r="D224" t="s">
        <v>43</v>
      </c>
      <c r="E224" s="79">
        <v>510673</v>
      </c>
    </row>
    <row r="225" spans="3:5" ht="12.75">
      <c r="C225" s="6">
        <v>4040</v>
      </c>
      <c r="D225" t="s">
        <v>44</v>
      </c>
      <c r="E225" s="79">
        <v>37166</v>
      </c>
    </row>
    <row r="226" spans="3:5" ht="12.75">
      <c r="C226" s="6">
        <v>4110</v>
      </c>
      <c r="D226" t="s">
        <v>45</v>
      </c>
      <c r="E226" s="79">
        <v>90650</v>
      </c>
    </row>
    <row r="227" spans="3:5" ht="12.75">
      <c r="C227" s="6">
        <v>4120</v>
      </c>
      <c r="D227" t="s">
        <v>46</v>
      </c>
      <c r="E227" s="79">
        <v>11967</v>
      </c>
    </row>
    <row r="228" spans="3:5" ht="12.75">
      <c r="C228" s="6">
        <v>4210</v>
      </c>
      <c r="D228" t="s">
        <v>49</v>
      </c>
      <c r="E228" s="79">
        <v>2000</v>
      </c>
    </row>
    <row r="229" spans="3:5" ht="12.75">
      <c r="C229" s="6">
        <v>4240</v>
      </c>
      <c r="D229" t="s">
        <v>421</v>
      </c>
      <c r="E229" s="79">
        <v>2000</v>
      </c>
    </row>
    <row r="230" spans="3:5" ht="12.75">
      <c r="C230" s="6">
        <v>4270</v>
      </c>
      <c r="D230" t="s">
        <v>51</v>
      </c>
      <c r="E230" s="79">
        <v>2000</v>
      </c>
    </row>
    <row r="231" spans="3:5" ht="12.75">
      <c r="C231" s="6">
        <v>4300</v>
      </c>
      <c r="D231" t="s">
        <v>52</v>
      </c>
      <c r="E231" s="79">
        <v>0</v>
      </c>
    </row>
    <row r="232" spans="3:5" ht="12.75">
      <c r="C232" s="6">
        <v>4440</v>
      </c>
      <c r="D232" t="s">
        <v>55</v>
      </c>
      <c r="E232" s="79">
        <v>27870</v>
      </c>
    </row>
    <row r="233" spans="2:5" ht="12.75">
      <c r="B233" s="56" t="s">
        <v>615</v>
      </c>
      <c r="C233" s="57"/>
      <c r="D233" s="69" t="s">
        <v>611</v>
      </c>
      <c r="E233" s="95">
        <f>E236</f>
        <v>101875.95</v>
      </c>
    </row>
    <row r="234" spans="2:4" ht="12.75">
      <c r="B234" s="56"/>
      <c r="C234" s="57"/>
      <c r="D234" s="69" t="s">
        <v>612</v>
      </c>
    </row>
    <row r="235" spans="2:4" ht="12.75">
      <c r="B235" s="56"/>
      <c r="C235" s="57"/>
      <c r="D235" s="69" t="s">
        <v>613</v>
      </c>
    </row>
    <row r="236" spans="3:5" ht="12.75">
      <c r="C236" s="6">
        <v>4240</v>
      </c>
      <c r="D236" t="s">
        <v>421</v>
      </c>
      <c r="E236" s="79">
        <v>101875.95</v>
      </c>
    </row>
    <row r="238" spans="1:5" ht="12.75">
      <c r="A238" s="7">
        <v>854</v>
      </c>
      <c r="B238" s="7"/>
      <c r="C238" s="7"/>
      <c r="D238" s="5" t="s">
        <v>56</v>
      </c>
      <c r="E238" s="93">
        <f>SUM(+E239+E249)</f>
        <v>554647</v>
      </c>
    </row>
    <row r="239" spans="1:7" s="5" customFormat="1" ht="12.75">
      <c r="A239" s="7"/>
      <c r="B239" s="7">
        <v>85401</v>
      </c>
      <c r="C239" s="7"/>
      <c r="D239" s="5" t="s">
        <v>57</v>
      </c>
      <c r="E239" s="93">
        <f>SUM(E240:E248)</f>
        <v>440847</v>
      </c>
      <c r="G239" s="93"/>
    </row>
    <row r="240" spans="3:5" ht="12.75">
      <c r="C240" s="6">
        <v>3020</v>
      </c>
      <c r="D240" t="s">
        <v>42</v>
      </c>
      <c r="E240" s="79">
        <v>700</v>
      </c>
    </row>
    <row r="241" spans="3:5" ht="12.75">
      <c r="C241" s="6">
        <v>4010</v>
      </c>
      <c r="D241" t="s">
        <v>43</v>
      </c>
      <c r="E241" s="79">
        <v>310621</v>
      </c>
    </row>
    <row r="242" spans="3:5" ht="12.75">
      <c r="C242" s="6">
        <v>4040</v>
      </c>
      <c r="D242" t="s">
        <v>44</v>
      </c>
      <c r="E242" s="79">
        <v>21649</v>
      </c>
    </row>
    <row r="243" spans="3:5" ht="12.75">
      <c r="C243" s="6">
        <v>4110</v>
      </c>
      <c r="D243" t="s">
        <v>45</v>
      </c>
      <c r="E243" s="79">
        <v>54200</v>
      </c>
    </row>
    <row r="244" spans="3:5" ht="12.75">
      <c r="C244" s="6">
        <v>4120</v>
      </c>
      <c r="D244" t="s">
        <v>46</v>
      </c>
      <c r="E244" s="79">
        <v>7730</v>
      </c>
    </row>
    <row r="245" spans="3:5" ht="12.75">
      <c r="C245" s="6">
        <v>4210</v>
      </c>
      <c r="D245" t="s">
        <v>49</v>
      </c>
      <c r="E245" s="79">
        <v>4006</v>
      </c>
    </row>
    <row r="246" spans="3:5" ht="12.75">
      <c r="C246" s="6">
        <v>4240</v>
      </c>
      <c r="D246" t="s">
        <v>421</v>
      </c>
      <c r="E246" s="79">
        <v>1800</v>
      </c>
    </row>
    <row r="247" spans="3:5" ht="12.75">
      <c r="C247" s="6">
        <v>4260</v>
      </c>
      <c r="D247" t="s">
        <v>50</v>
      </c>
      <c r="E247" s="79">
        <v>25000</v>
      </c>
    </row>
    <row r="248" spans="3:5" ht="12.75">
      <c r="C248" s="6">
        <v>4440</v>
      </c>
      <c r="D248" t="s">
        <v>55</v>
      </c>
      <c r="E248" s="79">
        <v>15141</v>
      </c>
    </row>
    <row r="249" spans="2:5" ht="12.75">
      <c r="B249" s="60">
        <v>85416</v>
      </c>
      <c r="C249" s="60"/>
      <c r="D249" s="59" t="s">
        <v>493</v>
      </c>
      <c r="E249" s="95">
        <f>SUM(E250:E250)</f>
        <v>113800</v>
      </c>
    </row>
    <row r="250" spans="3:5" ht="12.75">
      <c r="C250" s="6">
        <v>3240</v>
      </c>
      <c r="D250" s="61" t="s">
        <v>235</v>
      </c>
      <c r="E250" s="79">
        <v>113800</v>
      </c>
    </row>
    <row r="259" ht="12.75">
      <c r="E259" s="79" t="s">
        <v>23</v>
      </c>
    </row>
    <row r="260" spans="4:5" ht="12.75">
      <c r="D260" s="7" t="s">
        <v>512</v>
      </c>
      <c r="E260" s="79" t="s">
        <v>636</v>
      </c>
    </row>
    <row r="261" spans="4:5" ht="12.75">
      <c r="D261" s="9" t="s">
        <v>10</v>
      </c>
      <c r="E261" s="79" t="s">
        <v>180</v>
      </c>
    </row>
    <row r="262" spans="4:5" ht="12.75">
      <c r="D262" s="2"/>
      <c r="E262" s="79" t="s">
        <v>635</v>
      </c>
    </row>
    <row r="263" spans="1:5" ht="12.75">
      <c r="A263" s="1" t="s">
        <v>0</v>
      </c>
      <c r="B263" s="1" t="s">
        <v>4</v>
      </c>
      <c r="C263" s="1" t="s">
        <v>5</v>
      </c>
      <c r="D263" s="1" t="s">
        <v>6</v>
      </c>
      <c r="E263" s="82" t="s">
        <v>7</v>
      </c>
    </row>
    <row r="264" spans="1:5" ht="12.75">
      <c r="A264" s="7">
        <v>750</v>
      </c>
      <c r="D264" s="5" t="s">
        <v>444</v>
      </c>
      <c r="E264" s="93">
        <f>E265</f>
        <v>1339051</v>
      </c>
    </row>
    <row r="265" spans="1:7" s="5" customFormat="1" ht="12.75">
      <c r="A265" s="7"/>
      <c r="B265" s="7">
        <v>75085</v>
      </c>
      <c r="C265" s="7"/>
      <c r="D265" s="5" t="s">
        <v>443</v>
      </c>
      <c r="E265" s="93">
        <f>SUM(E266:E283)</f>
        <v>1339051</v>
      </c>
      <c r="G265" s="93"/>
    </row>
    <row r="266" spans="1:7" s="5" customFormat="1" ht="12.75">
      <c r="A266" s="7"/>
      <c r="B266" s="7"/>
      <c r="C266" s="6">
        <v>3020</v>
      </c>
      <c r="D266" t="s">
        <v>42</v>
      </c>
      <c r="E266" s="97">
        <v>5000</v>
      </c>
      <c r="G266" s="93"/>
    </row>
    <row r="267" spans="3:5" ht="12.75">
      <c r="C267" s="6">
        <v>4010</v>
      </c>
      <c r="D267" t="s">
        <v>43</v>
      </c>
      <c r="E267" s="79">
        <v>920000</v>
      </c>
    </row>
    <row r="268" spans="3:5" ht="12.75">
      <c r="C268" s="6">
        <v>4040</v>
      </c>
      <c r="D268" t="s">
        <v>44</v>
      </c>
      <c r="E268" s="79">
        <v>75180</v>
      </c>
    </row>
    <row r="269" spans="3:5" ht="12.75">
      <c r="C269" s="6">
        <v>4110</v>
      </c>
      <c r="D269" t="s">
        <v>45</v>
      </c>
      <c r="E269" s="79">
        <v>165000</v>
      </c>
    </row>
    <row r="270" spans="3:5" ht="12.75">
      <c r="C270" s="6">
        <v>4120</v>
      </c>
      <c r="D270" t="s">
        <v>46</v>
      </c>
      <c r="E270" s="79">
        <v>24000</v>
      </c>
    </row>
    <row r="271" spans="3:5" ht="12.75">
      <c r="C271" s="6">
        <v>4170</v>
      </c>
      <c r="D271" t="s">
        <v>236</v>
      </c>
      <c r="E271" s="79">
        <v>8000</v>
      </c>
    </row>
    <row r="272" spans="3:5" ht="12.75">
      <c r="C272" s="6">
        <v>4210</v>
      </c>
      <c r="D272" t="s">
        <v>49</v>
      </c>
      <c r="E272" s="79">
        <v>30000</v>
      </c>
    </row>
    <row r="273" spans="3:5" ht="12.75">
      <c r="C273" s="6">
        <v>4260</v>
      </c>
      <c r="D273" t="s">
        <v>50</v>
      </c>
      <c r="E273" s="79">
        <v>30000</v>
      </c>
    </row>
    <row r="274" spans="3:5" ht="12.75">
      <c r="C274" s="6">
        <v>4270</v>
      </c>
      <c r="D274" t="s">
        <v>51</v>
      </c>
      <c r="E274" s="79">
        <v>5000</v>
      </c>
    </row>
    <row r="275" spans="3:5" ht="12.75">
      <c r="C275" s="6">
        <v>4280</v>
      </c>
      <c r="D275" t="s">
        <v>255</v>
      </c>
      <c r="E275" s="79">
        <v>2000</v>
      </c>
    </row>
    <row r="276" spans="3:5" ht="12.75">
      <c r="C276" s="6">
        <v>4300</v>
      </c>
      <c r="D276" t="s">
        <v>52</v>
      </c>
      <c r="E276" s="79">
        <v>31244</v>
      </c>
    </row>
    <row r="277" spans="3:5" ht="12.75">
      <c r="C277" s="6">
        <v>4360</v>
      </c>
      <c r="D277" t="s">
        <v>327</v>
      </c>
      <c r="E277" s="79">
        <v>10000</v>
      </c>
    </row>
    <row r="278" spans="3:5" ht="12.75">
      <c r="C278" s="6">
        <v>4410</v>
      </c>
      <c r="D278" t="s">
        <v>53</v>
      </c>
      <c r="E278" s="79">
        <v>3525</v>
      </c>
    </row>
    <row r="279" spans="3:5" ht="12.75">
      <c r="C279" s="6">
        <v>4430</v>
      </c>
      <c r="D279" t="s">
        <v>54</v>
      </c>
      <c r="E279" s="79">
        <v>2000</v>
      </c>
    </row>
    <row r="280" spans="3:5" ht="12.75">
      <c r="C280" s="6">
        <v>4440</v>
      </c>
      <c r="D280" t="s">
        <v>55</v>
      </c>
      <c r="E280" s="79">
        <v>24546</v>
      </c>
    </row>
    <row r="281" spans="3:5" ht="12.75">
      <c r="C281" s="6">
        <v>4520</v>
      </c>
      <c r="D281" t="s">
        <v>366</v>
      </c>
      <c r="E281" s="79">
        <v>556</v>
      </c>
    </row>
    <row r="282" spans="3:5" ht="12.75">
      <c r="C282" s="6">
        <v>4700</v>
      </c>
      <c r="D282" t="s">
        <v>262</v>
      </c>
      <c r="E282" s="79">
        <v>3000</v>
      </c>
    </row>
    <row r="283" ht="12.75">
      <c r="D283" t="s">
        <v>263</v>
      </c>
    </row>
    <row r="284" spans="1:7" s="59" customFormat="1" ht="12.75">
      <c r="A284" s="60">
        <v>801</v>
      </c>
      <c r="B284" s="60"/>
      <c r="C284" s="60"/>
      <c r="D284" s="59" t="s">
        <v>11</v>
      </c>
      <c r="E284" s="95">
        <f>E285+E298</f>
        <v>312410</v>
      </c>
      <c r="G284" s="95"/>
    </row>
    <row r="285" spans="1:7" s="5" customFormat="1" ht="12.75">
      <c r="A285" s="7"/>
      <c r="B285" s="7">
        <v>80113</v>
      </c>
      <c r="C285" s="7"/>
      <c r="D285" s="5" t="s">
        <v>181</v>
      </c>
      <c r="E285" s="93">
        <f>SUM(E286:E297)</f>
        <v>89100</v>
      </c>
      <c r="G285" s="93"/>
    </row>
    <row r="286" spans="1:7" s="76" customFormat="1" ht="12.75">
      <c r="A286" s="77"/>
      <c r="B286" s="77"/>
      <c r="C286" s="77">
        <v>3030</v>
      </c>
      <c r="D286" s="76" t="s">
        <v>376</v>
      </c>
      <c r="E286" s="117">
        <v>1000</v>
      </c>
      <c r="G286" s="117"/>
    </row>
    <row r="287" spans="1:7" s="5" customFormat="1" ht="12.75">
      <c r="A287" s="7"/>
      <c r="B287" s="7"/>
      <c r="C287" s="6">
        <v>4010</v>
      </c>
      <c r="D287" t="s">
        <v>43</v>
      </c>
      <c r="E287" s="96">
        <v>54411</v>
      </c>
      <c r="G287" s="93"/>
    </row>
    <row r="288" spans="1:7" s="5" customFormat="1" ht="12.75">
      <c r="A288" s="7"/>
      <c r="B288" s="7"/>
      <c r="C288" s="6">
        <v>4040</v>
      </c>
      <c r="D288" t="s">
        <v>44</v>
      </c>
      <c r="E288" s="96">
        <v>3952</v>
      </c>
      <c r="G288" s="93"/>
    </row>
    <row r="289" spans="1:7" s="5" customFormat="1" ht="12.75">
      <c r="A289" s="7"/>
      <c r="B289" s="7"/>
      <c r="C289" s="6">
        <v>4110</v>
      </c>
      <c r="D289" t="s">
        <v>45</v>
      </c>
      <c r="E289" s="96">
        <v>9700</v>
      </c>
      <c r="G289" s="93"/>
    </row>
    <row r="290" spans="1:7" s="5" customFormat="1" ht="12.75">
      <c r="A290" s="7"/>
      <c r="B290" s="7"/>
      <c r="C290" s="6">
        <v>4120</v>
      </c>
      <c r="D290" t="s">
        <v>46</v>
      </c>
      <c r="E290" s="96">
        <v>1330</v>
      </c>
      <c r="G290" s="93"/>
    </row>
    <row r="291" spans="1:7" s="5" customFormat="1" ht="12.75">
      <c r="A291" s="7"/>
      <c r="B291" s="7"/>
      <c r="C291" s="6">
        <v>4170</v>
      </c>
      <c r="D291" t="s">
        <v>236</v>
      </c>
      <c r="E291" s="96">
        <v>0</v>
      </c>
      <c r="G291" s="93"/>
    </row>
    <row r="292" spans="1:7" s="5" customFormat="1" ht="12.75">
      <c r="A292" s="7"/>
      <c r="B292" s="7"/>
      <c r="C292" s="6">
        <v>4210</v>
      </c>
      <c r="D292" t="s">
        <v>49</v>
      </c>
      <c r="E292" s="96">
        <v>8000</v>
      </c>
      <c r="G292" s="93"/>
    </row>
    <row r="293" spans="1:7" s="5" customFormat="1" ht="12.75">
      <c r="A293" s="7"/>
      <c r="B293" s="7"/>
      <c r="C293" s="6">
        <v>4270</v>
      </c>
      <c r="D293" t="s">
        <v>51</v>
      </c>
      <c r="E293" s="96">
        <v>2500</v>
      </c>
      <c r="G293" s="93"/>
    </row>
    <row r="294" spans="1:7" s="5" customFormat="1" ht="12.75">
      <c r="A294" s="7"/>
      <c r="B294" s="7"/>
      <c r="C294" s="6">
        <v>4280</v>
      </c>
      <c r="D294" t="s">
        <v>255</v>
      </c>
      <c r="E294" s="96">
        <v>300</v>
      </c>
      <c r="G294" s="93"/>
    </row>
    <row r="295" spans="1:7" s="5" customFormat="1" ht="12.75">
      <c r="A295" s="7"/>
      <c r="B295" s="7"/>
      <c r="C295" s="6">
        <v>4300</v>
      </c>
      <c r="D295" t="s">
        <v>52</v>
      </c>
      <c r="E295" s="96">
        <v>2000</v>
      </c>
      <c r="G295" s="93"/>
    </row>
    <row r="296" spans="3:5" ht="12.75">
      <c r="C296" s="6">
        <v>4430</v>
      </c>
      <c r="D296" t="s">
        <v>54</v>
      </c>
      <c r="E296" s="96">
        <v>3582</v>
      </c>
    </row>
    <row r="297" spans="3:5" ht="12.75">
      <c r="C297" s="6">
        <v>4440</v>
      </c>
      <c r="D297" t="s">
        <v>55</v>
      </c>
      <c r="E297" s="96">
        <v>2325</v>
      </c>
    </row>
    <row r="298" spans="1:7" s="5" customFormat="1" ht="12.75">
      <c r="A298" s="7"/>
      <c r="B298" s="7">
        <v>80195</v>
      </c>
      <c r="C298" s="7"/>
      <c r="D298" s="5" t="s">
        <v>1</v>
      </c>
      <c r="E298" s="93">
        <f>SUM(E299:E302)</f>
        <v>223310</v>
      </c>
      <c r="G298" s="93"/>
    </row>
    <row r="299" spans="3:5" ht="12.75">
      <c r="C299" s="6">
        <v>4210</v>
      </c>
      <c r="D299" t="s">
        <v>49</v>
      </c>
      <c r="E299" s="79">
        <v>5500</v>
      </c>
    </row>
    <row r="300" spans="3:5" ht="12.75">
      <c r="C300" s="6">
        <v>4300</v>
      </c>
      <c r="D300" t="s">
        <v>52</v>
      </c>
      <c r="E300" s="79">
        <v>3500</v>
      </c>
    </row>
    <row r="301" spans="3:5" ht="12.75">
      <c r="C301" s="6">
        <v>4360</v>
      </c>
      <c r="D301" t="s">
        <v>327</v>
      </c>
      <c r="E301" s="79">
        <v>3000</v>
      </c>
    </row>
    <row r="302" spans="3:5" ht="12.75">
      <c r="C302" s="6">
        <v>4440</v>
      </c>
      <c r="D302" t="s">
        <v>55</v>
      </c>
      <c r="E302" s="79">
        <v>211310</v>
      </c>
    </row>
    <row r="303" spans="1:5" ht="12.75">
      <c r="A303" s="7"/>
      <c r="D303" s="61"/>
      <c r="E303" s="97"/>
    </row>
    <row r="304" spans="1:5" ht="12.75">
      <c r="A304" s="7"/>
      <c r="D304" s="61"/>
      <c r="E304" s="97"/>
    </row>
    <row r="305" spans="1:5" ht="12.75">
      <c r="A305" s="7"/>
      <c r="D305" s="76"/>
      <c r="E305" s="97"/>
    </row>
    <row r="306" spans="1:5" ht="12.75">
      <c r="A306" s="7"/>
      <c r="D306" s="76"/>
      <c r="E306" s="97"/>
    </row>
    <row r="307" spans="1:5" ht="12.75">
      <c r="A307" s="7"/>
      <c r="D307" s="76"/>
      <c r="E307" s="97"/>
    </row>
    <row r="308" spans="1:5" ht="12.75">
      <c r="A308" s="7"/>
      <c r="D308" s="76"/>
      <c r="E308" s="97"/>
    </row>
    <row r="309" spans="1:5" ht="12.75">
      <c r="A309" s="7"/>
      <c r="D309" s="76"/>
      <c r="E309" s="97"/>
    </row>
    <row r="310" spans="1:5" ht="12.75">
      <c r="A310" s="7"/>
      <c r="E310" s="93"/>
    </row>
    <row r="311" spans="1:5" ht="12.75">
      <c r="A311" s="7"/>
      <c r="E311" s="93"/>
    </row>
    <row r="312" spans="1:5" ht="12.75">
      <c r="A312" s="7"/>
      <c r="E312" s="93"/>
    </row>
    <row r="313" spans="1:5" ht="12.75">
      <c r="A313" s="7"/>
      <c r="E313" s="93"/>
    </row>
    <row r="317" ht="12.75">
      <c r="E317" s="79" t="s">
        <v>24</v>
      </c>
    </row>
    <row r="318" ht="12.75">
      <c r="E318" s="79" t="s">
        <v>636</v>
      </c>
    </row>
    <row r="319" spans="4:5" ht="12.75">
      <c r="D319" s="7" t="s">
        <v>512</v>
      </c>
      <c r="E319" s="79" t="s">
        <v>180</v>
      </c>
    </row>
    <row r="320" spans="4:5" ht="12.75">
      <c r="D320" s="7" t="s">
        <v>13</v>
      </c>
      <c r="E320" s="79" t="s">
        <v>634</v>
      </c>
    </row>
    <row r="321" spans="1:5" ht="12.75">
      <c r="A321" s="1" t="s">
        <v>0</v>
      </c>
      <c r="B321" s="1" t="s">
        <v>4</v>
      </c>
      <c r="C321" s="1" t="s">
        <v>5</v>
      </c>
      <c r="D321" s="1" t="s">
        <v>6</v>
      </c>
      <c r="E321" s="82" t="s">
        <v>7</v>
      </c>
    </row>
    <row r="322" spans="1:7" s="5" customFormat="1" ht="12.75">
      <c r="A322" s="7">
        <v>852</v>
      </c>
      <c r="B322" s="7"/>
      <c r="C322" s="7"/>
      <c r="D322" s="5" t="s">
        <v>211</v>
      </c>
      <c r="E322" s="93">
        <f>E337+E343+E370+E393+E323+E397+E341+E326+E382+E367+E380+E329+E401</f>
        <v>6890988</v>
      </c>
      <c r="G322" s="93"/>
    </row>
    <row r="323" spans="1:7" s="2" customFormat="1" ht="12.75">
      <c r="A323" s="9"/>
      <c r="B323" s="9">
        <v>85202</v>
      </c>
      <c r="C323" s="9"/>
      <c r="D323" s="2" t="s">
        <v>218</v>
      </c>
      <c r="E323" s="96">
        <f>E324</f>
        <v>1255000</v>
      </c>
      <c r="G323" s="96"/>
    </row>
    <row r="324" spans="1:7" s="2" customFormat="1" ht="12.75">
      <c r="A324" s="9"/>
      <c r="B324" s="9"/>
      <c r="C324" s="9">
        <v>4330</v>
      </c>
      <c r="D324" s="2" t="s">
        <v>233</v>
      </c>
      <c r="E324" s="96">
        <v>1255000</v>
      </c>
      <c r="G324" s="96"/>
    </row>
    <row r="325" spans="1:7" s="5" customFormat="1" ht="13.5" customHeight="1">
      <c r="A325" s="7"/>
      <c r="B325" s="7"/>
      <c r="C325" s="6"/>
      <c r="D325" t="s">
        <v>234</v>
      </c>
      <c r="E325" s="96"/>
      <c r="G325" s="93"/>
    </row>
    <row r="326" spans="1:7" s="5" customFormat="1" ht="13.5" customHeight="1">
      <c r="A326" s="7"/>
      <c r="B326" s="33" t="s">
        <v>428</v>
      </c>
      <c r="C326" s="64"/>
      <c r="D326" s="49" t="s">
        <v>429</v>
      </c>
      <c r="E326" s="116">
        <f>SUM(E327:E328)</f>
        <v>2000</v>
      </c>
      <c r="G326" s="93"/>
    </row>
    <row r="327" spans="1:7" s="5" customFormat="1" ht="13.5" customHeight="1">
      <c r="A327" s="7"/>
      <c r="B327" s="63"/>
      <c r="C327" s="6">
        <v>4210</v>
      </c>
      <c r="D327" t="s">
        <v>49</v>
      </c>
      <c r="E327" s="116">
        <v>1000</v>
      </c>
      <c r="G327" s="93"/>
    </row>
    <row r="328" spans="1:7" s="5" customFormat="1" ht="13.5" customHeight="1">
      <c r="A328" s="7"/>
      <c r="B328" s="63"/>
      <c r="C328" s="6">
        <v>4300</v>
      </c>
      <c r="D328" t="s">
        <v>52</v>
      </c>
      <c r="E328" s="116">
        <v>1000</v>
      </c>
      <c r="G328" s="93"/>
    </row>
    <row r="329" spans="1:7" s="5" customFormat="1" ht="13.5" customHeight="1">
      <c r="A329" s="7"/>
      <c r="B329" s="33" t="s">
        <v>428</v>
      </c>
      <c r="C329" s="64"/>
      <c r="D329" s="49" t="s">
        <v>429</v>
      </c>
      <c r="E329" s="116">
        <f>SUM(E331:E336)</f>
        <v>24388</v>
      </c>
      <c r="G329" s="93"/>
    </row>
    <row r="330" spans="1:7" s="5" customFormat="1" ht="13.5" customHeight="1">
      <c r="A330" s="7"/>
      <c r="B330" s="63"/>
      <c r="C330" s="6"/>
      <c r="D330" s="49" t="s">
        <v>607</v>
      </c>
      <c r="E330" s="116"/>
      <c r="G330" s="93"/>
    </row>
    <row r="331" spans="1:7" s="5" customFormat="1" ht="13.5" customHeight="1">
      <c r="A331" s="7"/>
      <c r="B331" s="63"/>
      <c r="C331" s="6">
        <v>4010</v>
      </c>
      <c r="D331" t="s">
        <v>43</v>
      </c>
      <c r="E331" s="116">
        <v>6080</v>
      </c>
      <c r="G331" s="93"/>
    </row>
    <row r="332" spans="1:7" s="5" customFormat="1" ht="13.5" customHeight="1">
      <c r="A332" s="7"/>
      <c r="B332" s="63"/>
      <c r="C332" s="6">
        <v>4110</v>
      </c>
      <c r="D332" t="s">
        <v>45</v>
      </c>
      <c r="E332" s="116">
        <v>2065</v>
      </c>
      <c r="G332" s="93"/>
    </row>
    <row r="333" spans="1:7" s="5" customFormat="1" ht="13.5" customHeight="1">
      <c r="A333" s="7"/>
      <c r="B333" s="63"/>
      <c r="C333" s="6">
        <v>4120</v>
      </c>
      <c r="D333" t="s">
        <v>46</v>
      </c>
      <c r="E333" s="116">
        <v>323</v>
      </c>
      <c r="G333" s="93"/>
    </row>
    <row r="334" spans="1:7" s="5" customFormat="1" ht="13.5" customHeight="1">
      <c r="A334" s="7"/>
      <c r="B334" s="63"/>
      <c r="C334" s="6">
        <v>4170</v>
      </c>
      <c r="D334" t="s">
        <v>236</v>
      </c>
      <c r="E334" s="116">
        <v>5850</v>
      </c>
      <c r="G334" s="93"/>
    </row>
    <row r="335" spans="1:7" s="5" customFormat="1" ht="13.5" customHeight="1">
      <c r="A335" s="7"/>
      <c r="B335" s="63"/>
      <c r="C335" s="6">
        <v>4210</v>
      </c>
      <c r="D335" t="s">
        <v>49</v>
      </c>
      <c r="E335" s="116">
        <v>5870</v>
      </c>
      <c r="G335" s="93"/>
    </row>
    <row r="336" spans="1:7" s="5" customFormat="1" ht="13.5" customHeight="1">
      <c r="A336" s="7"/>
      <c r="B336" s="63"/>
      <c r="C336" s="6">
        <v>4300</v>
      </c>
      <c r="D336" t="s">
        <v>52</v>
      </c>
      <c r="E336" s="116">
        <v>4200</v>
      </c>
      <c r="G336" s="93"/>
    </row>
    <row r="337" spans="2:5" ht="12.75">
      <c r="B337" s="6">
        <v>85214</v>
      </c>
      <c r="D337" t="s">
        <v>294</v>
      </c>
      <c r="E337" s="79">
        <f>SUM(E339:E340)</f>
        <v>1011633</v>
      </c>
    </row>
    <row r="338" ht="12.75">
      <c r="D338" t="s">
        <v>247</v>
      </c>
    </row>
    <row r="339" spans="3:5" ht="12.75">
      <c r="C339" s="6">
        <v>3110</v>
      </c>
      <c r="D339" t="s">
        <v>60</v>
      </c>
      <c r="E339" s="79">
        <v>996633</v>
      </c>
    </row>
    <row r="340" spans="3:5" ht="12.75">
      <c r="C340" s="6">
        <v>4300</v>
      </c>
      <c r="D340" t="s">
        <v>52</v>
      </c>
      <c r="E340" s="79">
        <v>15000</v>
      </c>
    </row>
    <row r="341" spans="2:5" ht="12.75">
      <c r="B341" s="6">
        <v>85216</v>
      </c>
      <c r="D341" t="s">
        <v>299</v>
      </c>
      <c r="E341" s="79">
        <f>SUM(E342:E342)</f>
        <v>797591</v>
      </c>
    </row>
    <row r="342" spans="3:5" ht="12.75">
      <c r="C342" s="6">
        <v>3110</v>
      </c>
      <c r="D342" t="s">
        <v>60</v>
      </c>
      <c r="E342" s="79">
        <v>797591</v>
      </c>
    </row>
    <row r="343" spans="2:5" ht="12.75">
      <c r="B343" s="6">
        <v>85219</v>
      </c>
      <c r="D343" t="s">
        <v>319</v>
      </c>
      <c r="E343" s="79">
        <f>SUM(E344:E366)</f>
        <v>1744662</v>
      </c>
    </row>
    <row r="344" spans="3:5" ht="12.75">
      <c r="C344" s="6">
        <v>3020</v>
      </c>
      <c r="D344" t="s">
        <v>42</v>
      </c>
      <c r="E344" s="79">
        <v>22950</v>
      </c>
    </row>
    <row r="345" spans="3:5" ht="12.75">
      <c r="C345" s="6">
        <v>4010</v>
      </c>
      <c r="D345" t="s">
        <v>43</v>
      </c>
      <c r="E345" s="79">
        <v>1167600</v>
      </c>
    </row>
    <row r="346" spans="3:5" ht="12.75">
      <c r="C346" s="6">
        <v>4040</v>
      </c>
      <c r="D346" t="s">
        <v>44</v>
      </c>
      <c r="E346" s="79">
        <v>85770</v>
      </c>
    </row>
    <row r="347" spans="3:5" ht="12.75">
      <c r="C347" s="6">
        <v>4110</v>
      </c>
      <c r="D347" t="s">
        <v>45</v>
      </c>
      <c r="E347" s="79">
        <v>206000</v>
      </c>
    </row>
    <row r="348" spans="3:5" ht="12.75">
      <c r="C348" s="6">
        <v>4120</v>
      </c>
      <c r="D348" t="s">
        <v>46</v>
      </c>
      <c r="E348" s="79">
        <v>24000</v>
      </c>
    </row>
    <row r="349" spans="3:5" ht="12.75">
      <c r="C349" s="6">
        <v>4140</v>
      </c>
      <c r="D349" t="s">
        <v>362</v>
      </c>
      <c r="E349" s="79">
        <v>100</v>
      </c>
    </row>
    <row r="350" spans="3:5" ht="12.75">
      <c r="C350" s="6">
        <v>4170</v>
      </c>
      <c r="D350" t="s">
        <v>236</v>
      </c>
      <c r="E350" s="79">
        <v>32000</v>
      </c>
    </row>
    <row r="351" spans="3:5" ht="12.75">
      <c r="C351" s="6">
        <v>4210</v>
      </c>
      <c r="D351" t="s">
        <v>49</v>
      </c>
      <c r="E351" s="79">
        <v>29200</v>
      </c>
    </row>
    <row r="352" spans="3:5" ht="12.75">
      <c r="C352" s="6">
        <v>4220</v>
      </c>
      <c r="D352" t="s">
        <v>58</v>
      </c>
      <c r="E352" s="79">
        <v>200</v>
      </c>
    </row>
    <row r="353" spans="3:5" ht="12.75">
      <c r="C353" s="6">
        <v>4260</v>
      </c>
      <c r="D353" t="s">
        <v>50</v>
      </c>
      <c r="E353" s="79">
        <v>22000</v>
      </c>
    </row>
    <row r="354" spans="3:5" ht="12.75">
      <c r="C354" s="6">
        <v>4270</v>
      </c>
      <c r="D354" t="s">
        <v>51</v>
      </c>
      <c r="E354" s="79">
        <v>5864</v>
      </c>
    </row>
    <row r="355" spans="3:5" ht="12.75">
      <c r="C355" s="6">
        <v>4280</v>
      </c>
      <c r="D355" t="s">
        <v>255</v>
      </c>
      <c r="E355" s="79">
        <v>1000</v>
      </c>
    </row>
    <row r="356" spans="3:5" ht="12.75">
      <c r="C356" s="6">
        <v>4300</v>
      </c>
      <c r="D356" t="s">
        <v>52</v>
      </c>
      <c r="E356" s="79">
        <v>60258</v>
      </c>
    </row>
    <row r="357" spans="3:5" ht="12.75">
      <c r="C357" s="6">
        <v>4360</v>
      </c>
      <c r="D357" t="s">
        <v>327</v>
      </c>
      <c r="E357" s="79">
        <v>20000</v>
      </c>
    </row>
    <row r="358" spans="3:5" ht="12.75">
      <c r="C358" s="6">
        <v>4400</v>
      </c>
      <c r="D358" t="s">
        <v>281</v>
      </c>
      <c r="E358" s="79">
        <v>8940</v>
      </c>
    </row>
    <row r="359" ht="12.75">
      <c r="D359" t="s">
        <v>269</v>
      </c>
    </row>
    <row r="360" spans="3:5" ht="12.75">
      <c r="C360" s="6">
        <v>4410</v>
      </c>
      <c r="D360" t="s">
        <v>53</v>
      </c>
      <c r="E360" s="79">
        <v>2000</v>
      </c>
    </row>
    <row r="361" spans="3:5" ht="12.75">
      <c r="C361" s="6">
        <v>4430</v>
      </c>
      <c r="D361" t="s">
        <v>54</v>
      </c>
      <c r="E361" s="79">
        <v>7000</v>
      </c>
    </row>
    <row r="362" spans="3:5" ht="12.75">
      <c r="C362" s="6">
        <v>4440</v>
      </c>
      <c r="D362" t="s">
        <v>55</v>
      </c>
      <c r="E362" s="79">
        <v>41728</v>
      </c>
    </row>
    <row r="363" spans="3:5" ht="12.75">
      <c r="C363" s="6">
        <v>4480</v>
      </c>
      <c r="D363" t="s">
        <v>63</v>
      </c>
      <c r="E363" s="79">
        <v>3752</v>
      </c>
    </row>
    <row r="364" spans="3:5" ht="12.75">
      <c r="C364" s="6">
        <v>4520</v>
      </c>
      <c r="D364" t="s">
        <v>366</v>
      </c>
      <c r="E364" s="79">
        <v>1800</v>
      </c>
    </row>
    <row r="365" spans="3:5" ht="12.75">
      <c r="C365" s="6">
        <v>4700</v>
      </c>
      <c r="D365" t="s">
        <v>258</v>
      </c>
      <c r="E365" s="79">
        <v>2500</v>
      </c>
    </row>
    <row r="366" ht="12.75">
      <c r="D366" t="s">
        <v>259</v>
      </c>
    </row>
    <row r="367" spans="2:5" ht="12.75">
      <c r="B367" s="6">
        <v>85219</v>
      </c>
      <c r="D367" t="s">
        <v>579</v>
      </c>
      <c r="E367" s="79">
        <f>SUM(E368:E369)</f>
        <v>10962</v>
      </c>
    </row>
    <row r="368" spans="3:5" ht="12.75">
      <c r="C368" s="6">
        <v>3110</v>
      </c>
      <c r="D368" t="s">
        <v>60</v>
      </c>
      <c r="E368" s="79">
        <v>10800</v>
      </c>
    </row>
    <row r="369" spans="3:5" ht="12.75">
      <c r="C369" s="6">
        <v>4210</v>
      </c>
      <c r="D369" t="s">
        <v>49</v>
      </c>
      <c r="E369" s="79">
        <v>162</v>
      </c>
    </row>
    <row r="370" spans="2:5" ht="12.75">
      <c r="B370" s="6">
        <v>85228</v>
      </c>
      <c r="D370" t="s">
        <v>337</v>
      </c>
      <c r="E370" s="79">
        <f>SUM(E371:E379)</f>
        <v>1575352</v>
      </c>
    </row>
    <row r="371" spans="3:5" ht="12.75">
      <c r="C371" s="6">
        <v>4010</v>
      </c>
      <c r="D371" t="s">
        <v>43</v>
      </c>
      <c r="E371" s="79">
        <v>39503</v>
      </c>
    </row>
    <row r="372" spans="3:5" ht="12.75">
      <c r="C372" s="6">
        <v>4110</v>
      </c>
      <c r="D372" t="s">
        <v>45</v>
      </c>
      <c r="E372" s="79">
        <v>278778</v>
      </c>
    </row>
    <row r="373" spans="3:5" ht="12.75">
      <c r="C373" s="6">
        <v>4120</v>
      </c>
      <c r="D373" t="s">
        <v>46</v>
      </c>
      <c r="E373" s="79">
        <v>12550</v>
      </c>
    </row>
    <row r="374" spans="3:5" ht="12.75">
      <c r="C374" s="6">
        <v>4170</v>
      </c>
      <c r="D374" t="s">
        <v>236</v>
      </c>
      <c r="E374" s="79">
        <v>1228574</v>
      </c>
    </row>
    <row r="375" spans="3:5" ht="12.75">
      <c r="C375" s="6">
        <v>4210</v>
      </c>
      <c r="D375" t="s">
        <v>49</v>
      </c>
      <c r="E375" s="79">
        <v>11400</v>
      </c>
    </row>
    <row r="376" spans="3:5" ht="12.75">
      <c r="C376" s="6">
        <v>4280</v>
      </c>
      <c r="D376" t="s">
        <v>255</v>
      </c>
      <c r="E376" s="79">
        <v>1600</v>
      </c>
    </row>
    <row r="377" spans="3:5" ht="12.75">
      <c r="C377" s="6">
        <v>4300</v>
      </c>
      <c r="D377" t="s">
        <v>52</v>
      </c>
      <c r="E377" s="79">
        <v>1500</v>
      </c>
    </row>
    <row r="378" spans="3:5" ht="12.75">
      <c r="C378" s="6">
        <v>4360</v>
      </c>
      <c r="D378" t="s">
        <v>327</v>
      </c>
      <c r="E378" s="79">
        <v>500</v>
      </c>
    </row>
    <row r="379" spans="3:5" ht="12.75">
      <c r="C379" s="6">
        <v>4410</v>
      </c>
      <c r="D379" t="s">
        <v>53</v>
      </c>
      <c r="E379" s="79">
        <v>947</v>
      </c>
    </row>
    <row r="380" spans="2:5" ht="12.75">
      <c r="B380" s="6">
        <v>85228</v>
      </c>
      <c r="D380" t="s">
        <v>597</v>
      </c>
      <c r="E380" s="79">
        <f>E381</f>
        <v>0</v>
      </c>
    </row>
    <row r="381" spans="3:5" ht="12.75">
      <c r="C381" s="6">
        <v>4300</v>
      </c>
      <c r="D381" t="s">
        <v>52</v>
      </c>
      <c r="E381" s="79">
        <v>0</v>
      </c>
    </row>
    <row r="382" spans="2:5" ht="12.75">
      <c r="B382" s="6">
        <v>85228</v>
      </c>
      <c r="D382" t="s">
        <v>528</v>
      </c>
      <c r="E382" s="79">
        <f>SUM(E383:E392)</f>
        <v>207100</v>
      </c>
    </row>
    <row r="383" spans="3:5" ht="12.75">
      <c r="C383" s="6">
        <v>3020</v>
      </c>
      <c r="D383" t="s">
        <v>42</v>
      </c>
      <c r="E383" s="79">
        <v>1400</v>
      </c>
    </row>
    <row r="384" spans="3:5" ht="12.75">
      <c r="C384" s="6">
        <v>4010</v>
      </c>
      <c r="D384" t="s">
        <v>43</v>
      </c>
      <c r="E384" s="79">
        <v>153139</v>
      </c>
    </row>
    <row r="385" spans="3:5" ht="12.75">
      <c r="C385" s="6">
        <v>4040</v>
      </c>
      <c r="D385" t="s">
        <v>44</v>
      </c>
      <c r="E385" s="79">
        <v>12101</v>
      </c>
    </row>
    <row r="386" spans="3:5" ht="12.75">
      <c r="C386" s="6">
        <v>4110</v>
      </c>
      <c r="D386" t="s">
        <v>45</v>
      </c>
      <c r="E386" s="79">
        <v>26910</v>
      </c>
    </row>
    <row r="387" spans="3:5" ht="12.75">
      <c r="C387" s="6">
        <v>4120</v>
      </c>
      <c r="D387" t="s">
        <v>46</v>
      </c>
      <c r="E387" s="79">
        <v>2150</v>
      </c>
    </row>
    <row r="388" spans="3:5" ht="12.75">
      <c r="C388" s="6">
        <v>4210</v>
      </c>
      <c r="D388" t="s">
        <v>49</v>
      </c>
      <c r="E388" s="79">
        <v>1500</v>
      </c>
    </row>
    <row r="389" spans="3:5" ht="12.75">
      <c r="C389" s="6">
        <v>4280</v>
      </c>
      <c r="D389" t="s">
        <v>255</v>
      </c>
      <c r="E389" s="79">
        <v>100</v>
      </c>
    </row>
    <row r="390" spans="3:5" ht="12.75">
      <c r="C390" s="6">
        <v>4360</v>
      </c>
      <c r="D390" t="s">
        <v>327</v>
      </c>
      <c r="E390" s="79">
        <v>2000</v>
      </c>
    </row>
    <row r="391" spans="3:5" ht="12.75">
      <c r="C391" s="6">
        <v>4410</v>
      </c>
      <c r="D391" t="s">
        <v>53</v>
      </c>
      <c r="E391" s="79">
        <v>953</v>
      </c>
    </row>
    <row r="392" spans="3:5" ht="12.75">
      <c r="C392" s="6">
        <v>4440</v>
      </c>
      <c r="D392" t="s">
        <v>55</v>
      </c>
      <c r="E392" s="79">
        <v>6847</v>
      </c>
    </row>
    <row r="393" spans="2:5" ht="12.75">
      <c r="B393" s="6">
        <v>85230</v>
      </c>
      <c r="D393" t="s">
        <v>468</v>
      </c>
      <c r="E393" s="79">
        <f>SUM(E394:E394)</f>
        <v>180000</v>
      </c>
    </row>
    <row r="394" spans="3:5" ht="13.5" customHeight="1">
      <c r="C394" s="6">
        <v>3110</v>
      </c>
      <c r="D394" t="s">
        <v>60</v>
      </c>
      <c r="E394" s="79">
        <v>180000</v>
      </c>
    </row>
    <row r="395" ht="13.5" customHeight="1"/>
    <row r="396" spans="1:4" ht="12.75">
      <c r="A396" s="7">
        <v>852</v>
      </c>
      <c r="B396" s="7"/>
      <c r="C396" s="7"/>
      <c r="D396" s="5" t="s">
        <v>296</v>
      </c>
    </row>
    <row r="397" spans="2:5" ht="12.75">
      <c r="B397" s="6">
        <v>85213</v>
      </c>
      <c r="D397" t="s">
        <v>146</v>
      </c>
      <c r="E397" s="95">
        <f>SUM(E399:E399)</f>
        <v>70000</v>
      </c>
    </row>
    <row r="398" ht="12.75">
      <c r="D398" t="s">
        <v>226</v>
      </c>
    </row>
    <row r="399" spans="3:5" ht="12.75">
      <c r="C399" s="6">
        <v>4130</v>
      </c>
      <c r="D399" t="s">
        <v>144</v>
      </c>
      <c r="E399" s="79">
        <v>70000</v>
      </c>
    </row>
    <row r="401" spans="1:7" s="59" customFormat="1" ht="12.75">
      <c r="A401" s="60"/>
      <c r="B401" s="60">
        <v>85295</v>
      </c>
      <c r="C401" s="60"/>
      <c r="D401" s="59" t="s">
        <v>614</v>
      </c>
      <c r="E401" s="95">
        <f>SUM(E402:E406)</f>
        <v>12300</v>
      </c>
      <c r="G401" s="95"/>
    </row>
    <row r="402" spans="3:5" ht="12.75">
      <c r="C402" s="6">
        <v>4010</v>
      </c>
      <c r="D402" t="s">
        <v>43</v>
      </c>
      <c r="E402" s="79">
        <v>1704</v>
      </c>
    </row>
    <row r="403" spans="3:5" ht="12.75">
      <c r="C403" s="6">
        <v>4110</v>
      </c>
      <c r="D403" t="s">
        <v>45</v>
      </c>
      <c r="E403" s="79">
        <v>296</v>
      </c>
    </row>
    <row r="404" spans="3:5" ht="12.75">
      <c r="C404" s="6">
        <v>4210</v>
      </c>
      <c r="D404" t="s">
        <v>49</v>
      </c>
      <c r="E404" s="79">
        <v>5800</v>
      </c>
    </row>
    <row r="405" spans="3:5" ht="12.75">
      <c r="C405" s="6">
        <v>4220</v>
      </c>
      <c r="D405" t="s">
        <v>58</v>
      </c>
      <c r="E405" s="79">
        <v>3500</v>
      </c>
    </row>
    <row r="406" spans="3:5" ht="12.75">
      <c r="C406" s="6">
        <v>4300</v>
      </c>
      <c r="D406" t="s">
        <v>52</v>
      </c>
      <c r="E406" s="79">
        <v>1000</v>
      </c>
    </row>
    <row r="408" spans="1:5" ht="12.75">
      <c r="A408" s="7">
        <v>851</v>
      </c>
      <c r="B408" s="7"/>
      <c r="C408" s="7"/>
      <c r="D408" s="5" t="s">
        <v>26</v>
      </c>
      <c r="E408" s="93">
        <f>E412+E409+E433</f>
        <v>411000</v>
      </c>
    </row>
    <row r="409" spans="1:7" s="61" customFormat="1" ht="12.75">
      <c r="A409" s="55"/>
      <c r="B409" s="55">
        <v>85153</v>
      </c>
      <c r="C409" s="55"/>
      <c r="D409" s="61" t="s">
        <v>249</v>
      </c>
      <c r="E409" s="97">
        <f>SUM(E410:E411)</f>
        <v>2000</v>
      </c>
      <c r="G409" s="97"/>
    </row>
    <row r="410" spans="1:5" ht="12.75">
      <c r="A410" s="7"/>
      <c r="B410" s="7"/>
      <c r="C410" s="6">
        <v>4210</v>
      </c>
      <c r="D410" t="s">
        <v>49</v>
      </c>
      <c r="E410" s="97">
        <v>1000</v>
      </c>
    </row>
    <row r="411" spans="1:5" ht="12.75">
      <c r="A411" s="7"/>
      <c r="B411" s="7"/>
      <c r="C411" s="6">
        <v>4300</v>
      </c>
      <c r="D411" t="s">
        <v>52</v>
      </c>
      <c r="E411" s="97">
        <v>1000</v>
      </c>
    </row>
    <row r="412" spans="2:5" ht="12.75">
      <c r="B412" s="6">
        <v>85154</v>
      </c>
      <c r="D412" t="s">
        <v>27</v>
      </c>
      <c r="E412" s="79">
        <f>SUM(E413:E432)</f>
        <v>403000</v>
      </c>
    </row>
    <row r="413" spans="3:5" ht="12.75">
      <c r="C413" s="6">
        <v>3020</v>
      </c>
      <c r="D413" t="s">
        <v>42</v>
      </c>
      <c r="E413" s="79">
        <v>1790</v>
      </c>
    </row>
    <row r="414" spans="3:5" ht="12.75">
      <c r="C414" s="6">
        <v>4010</v>
      </c>
      <c r="D414" t="s">
        <v>43</v>
      </c>
      <c r="E414" s="79">
        <v>213880</v>
      </c>
    </row>
    <row r="415" spans="3:5" ht="12.75">
      <c r="C415" s="6">
        <v>4040</v>
      </c>
      <c r="D415" t="s">
        <v>44</v>
      </c>
      <c r="E415" s="79">
        <v>17700</v>
      </c>
    </row>
    <row r="416" spans="3:5" ht="12.75">
      <c r="C416" s="6">
        <v>4110</v>
      </c>
      <c r="D416" t="s">
        <v>45</v>
      </c>
      <c r="E416" s="79">
        <v>40460</v>
      </c>
    </row>
    <row r="417" spans="3:5" ht="12.75">
      <c r="C417" s="6">
        <v>4120</v>
      </c>
      <c r="D417" t="s">
        <v>46</v>
      </c>
      <c r="E417" s="79">
        <v>5670</v>
      </c>
    </row>
    <row r="418" spans="3:5" ht="12.75">
      <c r="C418" s="6">
        <v>4140</v>
      </c>
      <c r="D418" t="s">
        <v>289</v>
      </c>
      <c r="E418" s="79">
        <v>100</v>
      </c>
    </row>
    <row r="419" spans="3:5" ht="12.75">
      <c r="C419" s="6">
        <v>4170</v>
      </c>
      <c r="D419" t="s">
        <v>236</v>
      </c>
      <c r="E419" s="79">
        <v>11024</v>
      </c>
    </row>
    <row r="420" spans="3:5" ht="12.75">
      <c r="C420" s="6">
        <v>4210</v>
      </c>
      <c r="D420" t="s">
        <v>49</v>
      </c>
      <c r="E420" s="79">
        <v>14000</v>
      </c>
    </row>
    <row r="421" spans="3:5" ht="12.75">
      <c r="C421" s="6">
        <v>4260</v>
      </c>
      <c r="D421" t="s">
        <v>50</v>
      </c>
      <c r="E421" s="79">
        <v>19000</v>
      </c>
    </row>
    <row r="422" spans="3:5" ht="12.75">
      <c r="C422" s="6">
        <v>4270</v>
      </c>
      <c r="D422" t="s">
        <v>51</v>
      </c>
      <c r="E422" s="79">
        <v>2300</v>
      </c>
    </row>
    <row r="423" spans="3:5" ht="12.75">
      <c r="C423" s="6">
        <v>4280</v>
      </c>
      <c r="D423" t="s">
        <v>255</v>
      </c>
      <c r="E423" s="79">
        <v>100</v>
      </c>
    </row>
    <row r="424" spans="3:5" ht="12.75">
      <c r="C424" s="6">
        <v>4300</v>
      </c>
      <c r="D424" t="s">
        <v>52</v>
      </c>
      <c r="E424" s="79">
        <v>62000</v>
      </c>
    </row>
    <row r="425" spans="3:5" ht="12.75">
      <c r="C425" s="6">
        <v>4360</v>
      </c>
      <c r="D425" t="s">
        <v>327</v>
      </c>
      <c r="E425" s="79">
        <v>4600</v>
      </c>
    </row>
    <row r="426" spans="3:5" ht="12.75">
      <c r="C426" s="6">
        <v>4410</v>
      </c>
      <c r="D426" t="s">
        <v>53</v>
      </c>
      <c r="E426" s="79">
        <v>1000</v>
      </c>
    </row>
    <row r="427" spans="3:5" ht="12.75">
      <c r="C427" s="6">
        <v>4430</v>
      </c>
      <c r="D427" t="s">
        <v>54</v>
      </c>
      <c r="E427" s="79">
        <v>1150</v>
      </c>
    </row>
    <row r="428" spans="3:5" ht="12.75">
      <c r="C428" s="6">
        <v>4440</v>
      </c>
      <c r="D428" t="s">
        <v>55</v>
      </c>
      <c r="E428" s="79">
        <v>5426</v>
      </c>
    </row>
    <row r="429" spans="3:5" ht="12.75">
      <c r="C429" s="6">
        <v>4480</v>
      </c>
      <c r="D429" t="s">
        <v>63</v>
      </c>
      <c r="E429" s="79">
        <v>1000</v>
      </c>
    </row>
    <row r="430" spans="1:5" ht="12.75">
      <c r="A430" s="3"/>
      <c r="B430" s="3"/>
      <c r="C430" s="6">
        <v>4520</v>
      </c>
      <c r="D430" t="s">
        <v>366</v>
      </c>
      <c r="E430" s="79">
        <v>800</v>
      </c>
    </row>
    <row r="431" spans="3:5" ht="12.75">
      <c r="C431" s="6">
        <v>4700</v>
      </c>
      <c r="D431" t="s">
        <v>262</v>
      </c>
      <c r="E431" s="79">
        <v>1000</v>
      </c>
    </row>
    <row r="432" ht="12.75">
      <c r="D432" t="s">
        <v>263</v>
      </c>
    </row>
    <row r="433" spans="2:5" ht="12.75">
      <c r="B433" s="6">
        <v>85195</v>
      </c>
      <c r="D433" t="s">
        <v>595</v>
      </c>
      <c r="E433" s="79">
        <f>SUM(E434:E436)</f>
        <v>6000</v>
      </c>
    </row>
    <row r="434" spans="3:5" ht="12.75">
      <c r="C434" s="6">
        <v>4010</v>
      </c>
      <c r="D434" t="s">
        <v>43</v>
      </c>
      <c r="E434" s="79">
        <v>5020</v>
      </c>
    </row>
    <row r="435" spans="3:5" ht="12.75">
      <c r="C435" s="6">
        <v>4110</v>
      </c>
      <c r="D435" t="s">
        <v>45</v>
      </c>
      <c r="E435" s="79">
        <v>890</v>
      </c>
    </row>
    <row r="436" spans="3:5" ht="12.75">
      <c r="C436" s="6">
        <v>4120</v>
      </c>
      <c r="D436" t="s">
        <v>46</v>
      </c>
      <c r="E436" s="79">
        <v>90</v>
      </c>
    </row>
    <row r="438" spans="1:7" s="59" customFormat="1" ht="12.75">
      <c r="A438" s="60">
        <v>855</v>
      </c>
      <c r="B438" s="60"/>
      <c r="C438" s="60"/>
      <c r="D438" s="59" t="s">
        <v>453</v>
      </c>
      <c r="E438" s="95">
        <f>E439+E456+E452</f>
        <v>437042</v>
      </c>
      <c r="G438" s="95"/>
    </row>
    <row r="439" spans="2:5" ht="12.75">
      <c r="B439" s="55">
        <v>85504</v>
      </c>
      <c r="C439" s="55"/>
      <c r="D439" s="61" t="s">
        <v>365</v>
      </c>
      <c r="E439" s="97">
        <f>SUM(E440:E451)</f>
        <v>189542</v>
      </c>
    </row>
    <row r="440" spans="2:5" ht="12.75">
      <c r="B440" s="55"/>
      <c r="C440" s="6">
        <v>3020</v>
      </c>
      <c r="D440" t="s">
        <v>42</v>
      </c>
      <c r="E440" s="97">
        <v>1773</v>
      </c>
    </row>
    <row r="441" spans="2:5" ht="12.75">
      <c r="B441" s="55"/>
      <c r="C441" s="6">
        <v>4010</v>
      </c>
      <c r="D441" t="s">
        <v>43</v>
      </c>
      <c r="E441" s="97">
        <v>129466</v>
      </c>
    </row>
    <row r="442" spans="2:5" ht="12.75">
      <c r="B442" s="55"/>
      <c r="C442" s="6">
        <v>4040</v>
      </c>
      <c r="D442" t="s">
        <v>44</v>
      </c>
      <c r="E442" s="97">
        <v>12229</v>
      </c>
    </row>
    <row r="443" spans="2:5" ht="12.75">
      <c r="B443" s="55"/>
      <c r="C443" s="6">
        <v>4110</v>
      </c>
      <c r="D443" t="s">
        <v>45</v>
      </c>
      <c r="E443" s="97">
        <v>23983</v>
      </c>
    </row>
    <row r="444" spans="2:5" ht="12.75">
      <c r="B444" s="55"/>
      <c r="C444" s="6">
        <v>4120</v>
      </c>
      <c r="D444" t="s">
        <v>46</v>
      </c>
      <c r="E444" s="97">
        <v>3400</v>
      </c>
    </row>
    <row r="445" spans="2:5" ht="12.75">
      <c r="B445" s="55"/>
      <c r="C445" s="6">
        <v>4210</v>
      </c>
      <c r="D445" t="s">
        <v>49</v>
      </c>
      <c r="E445" s="97">
        <v>1060</v>
      </c>
    </row>
    <row r="446" spans="2:5" ht="12.75">
      <c r="B446" s="55"/>
      <c r="C446" s="6">
        <v>4260</v>
      </c>
      <c r="D446" t="s">
        <v>50</v>
      </c>
      <c r="E446" s="97">
        <v>3430</v>
      </c>
    </row>
    <row r="447" spans="2:5" ht="12.75">
      <c r="B447" s="55"/>
      <c r="C447" s="6">
        <v>4300</v>
      </c>
      <c r="D447" t="s">
        <v>52</v>
      </c>
      <c r="E447" s="97">
        <v>3750</v>
      </c>
    </row>
    <row r="448" spans="2:5" ht="12.75">
      <c r="B448" s="55"/>
      <c r="C448" s="6">
        <v>4360</v>
      </c>
      <c r="D448" t="s">
        <v>327</v>
      </c>
      <c r="E448" s="97">
        <v>2700</v>
      </c>
    </row>
    <row r="449" spans="2:5" ht="12.75">
      <c r="B449" s="55"/>
      <c r="C449" s="6">
        <v>4410</v>
      </c>
      <c r="D449" t="s">
        <v>53</v>
      </c>
      <c r="E449" s="97">
        <v>2600</v>
      </c>
    </row>
    <row r="450" spans="2:5" ht="12.75">
      <c r="B450" s="55"/>
      <c r="C450" s="6">
        <v>4440</v>
      </c>
      <c r="D450" t="s">
        <v>55</v>
      </c>
      <c r="E450" s="97">
        <v>4651</v>
      </c>
    </row>
    <row r="451" spans="2:5" ht="12.75">
      <c r="B451" s="55"/>
      <c r="C451" s="6">
        <v>4700</v>
      </c>
      <c r="D451" t="s">
        <v>258</v>
      </c>
      <c r="E451" s="97">
        <v>500</v>
      </c>
    </row>
    <row r="452" spans="1:7" s="59" customFormat="1" ht="12.75">
      <c r="A452" s="60"/>
      <c r="B452" s="60">
        <v>85504</v>
      </c>
      <c r="C452" s="60"/>
      <c r="D452" s="59" t="s">
        <v>365</v>
      </c>
      <c r="E452" s="95">
        <f>SUM(E453:E455)</f>
        <v>5100</v>
      </c>
      <c r="G452" s="95"/>
    </row>
    <row r="453" spans="2:5" ht="12.75">
      <c r="B453" s="55"/>
      <c r="C453" s="6">
        <v>4010</v>
      </c>
      <c r="D453" t="s">
        <v>43</v>
      </c>
      <c r="E453" s="97">
        <v>4257</v>
      </c>
    </row>
    <row r="454" spans="2:5" ht="12.75">
      <c r="B454" s="55"/>
      <c r="C454" s="6">
        <v>4110</v>
      </c>
      <c r="D454" t="s">
        <v>45</v>
      </c>
      <c r="E454" s="97">
        <v>739</v>
      </c>
    </row>
    <row r="455" spans="2:5" ht="12.75">
      <c r="B455" s="55"/>
      <c r="C455" s="6">
        <v>4120</v>
      </c>
      <c r="D455" t="s">
        <v>46</v>
      </c>
      <c r="E455" s="97">
        <v>104</v>
      </c>
    </row>
    <row r="456" spans="2:5" ht="12.75">
      <c r="B456" s="33" t="s">
        <v>467</v>
      </c>
      <c r="C456" s="64"/>
      <c r="D456" s="74" t="s">
        <v>364</v>
      </c>
      <c r="E456" s="106">
        <f>E457</f>
        <v>242400</v>
      </c>
    </row>
    <row r="457" spans="2:5" ht="12.75">
      <c r="B457" s="63"/>
      <c r="C457" s="64">
        <v>4330</v>
      </c>
      <c r="D457" s="49" t="s">
        <v>377</v>
      </c>
      <c r="E457" s="106">
        <v>242400</v>
      </c>
    </row>
    <row r="458" spans="2:5" ht="12.75">
      <c r="B458" s="63"/>
      <c r="C458" s="64"/>
      <c r="D458" s="49" t="s">
        <v>234</v>
      </c>
      <c r="E458" s="106"/>
    </row>
    <row r="475" ht="12.75">
      <c r="E475" s="79" t="s">
        <v>25</v>
      </c>
    </row>
    <row r="476" spans="4:5" ht="12.75">
      <c r="D476" s="7" t="s">
        <v>512</v>
      </c>
      <c r="E476" s="79" t="s">
        <v>636</v>
      </c>
    </row>
    <row r="477" spans="4:5" ht="12.75">
      <c r="D477" s="6" t="s">
        <v>14</v>
      </c>
      <c r="E477" s="79" t="s">
        <v>180</v>
      </c>
    </row>
    <row r="478" ht="12.75">
      <c r="E478" s="79" t="s">
        <v>634</v>
      </c>
    </row>
    <row r="479" spans="1:5" ht="12.75">
      <c r="A479" s="1" t="s">
        <v>0</v>
      </c>
      <c r="B479" s="1" t="s">
        <v>4</v>
      </c>
      <c r="C479" s="1" t="s">
        <v>5</v>
      </c>
      <c r="D479" s="1" t="s">
        <v>6</v>
      </c>
      <c r="E479" s="82" t="s">
        <v>7</v>
      </c>
    </row>
    <row r="480" spans="1:5" ht="12.75">
      <c r="A480" s="7">
        <v>855</v>
      </c>
      <c r="B480" s="7"/>
      <c r="C480" s="7"/>
      <c r="D480" s="5" t="s">
        <v>453</v>
      </c>
      <c r="E480" s="93">
        <f>SUM(E481)</f>
        <v>670000</v>
      </c>
    </row>
    <row r="481" spans="2:5" ht="12.75">
      <c r="B481" s="6">
        <v>85505</v>
      </c>
      <c r="D481" t="s">
        <v>456</v>
      </c>
      <c r="E481" s="79">
        <f>SUM(E482:E502)</f>
        <v>670000</v>
      </c>
    </row>
    <row r="482" spans="3:5" ht="12.75">
      <c r="C482" s="6">
        <v>3020</v>
      </c>
      <c r="D482" t="s">
        <v>42</v>
      </c>
      <c r="E482" s="79">
        <v>600</v>
      </c>
    </row>
    <row r="483" spans="3:5" ht="12.75">
      <c r="C483" s="6">
        <v>4010</v>
      </c>
      <c r="D483" t="s">
        <v>43</v>
      </c>
      <c r="E483" s="79">
        <v>405500</v>
      </c>
    </row>
    <row r="484" spans="3:5" ht="12.75">
      <c r="C484" s="6">
        <v>4040</v>
      </c>
      <c r="D484" t="s">
        <v>44</v>
      </c>
      <c r="E484" s="79">
        <v>33171</v>
      </c>
    </row>
    <row r="485" spans="3:5" ht="12.75">
      <c r="C485" s="6">
        <v>4110</v>
      </c>
      <c r="D485" t="s">
        <v>45</v>
      </c>
      <c r="E485" s="79">
        <v>76620</v>
      </c>
    </row>
    <row r="486" spans="3:5" ht="12.75">
      <c r="C486" s="6">
        <v>4120</v>
      </c>
      <c r="D486" t="s">
        <v>46</v>
      </c>
      <c r="E486" s="79">
        <v>12100</v>
      </c>
    </row>
    <row r="487" spans="3:5" ht="12.75">
      <c r="C487" s="6">
        <v>4170</v>
      </c>
      <c r="D487" t="s">
        <v>236</v>
      </c>
      <c r="E487" s="79">
        <v>8000</v>
      </c>
    </row>
    <row r="488" spans="3:5" ht="12.75">
      <c r="C488" s="6">
        <v>4210</v>
      </c>
      <c r="D488" t="s">
        <v>49</v>
      </c>
      <c r="E488" s="79">
        <v>15500</v>
      </c>
    </row>
    <row r="489" spans="3:5" ht="12.75">
      <c r="C489" s="6">
        <v>4220</v>
      </c>
      <c r="D489" t="s">
        <v>58</v>
      </c>
      <c r="E489" s="79">
        <v>36000</v>
      </c>
    </row>
    <row r="490" spans="3:5" ht="12.75">
      <c r="C490" s="6">
        <v>4230</v>
      </c>
      <c r="D490" t="s">
        <v>339</v>
      </c>
      <c r="E490" s="79">
        <v>0</v>
      </c>
    </row>
    <row r="491" spans="3:5" ht="12.75">
      <c r="C491" s="6">
        <v>4240</v>
      </c>
      <c r="D491" t="s">
        <v>421</v>
      </c>
      <c r="E491" s="79">
        <v>4500</v>
      </c>
    </row>
    <row r="492" spans="3:5" ht="12.75">
      <c r="C492" s="6">
        <v>4260</v>
      </c>
      <c r="D492" t="s">
        <v>50</v>
      </c>
      <c r="E492" s="79">
        <v>36680</v>
      </c>
    </row>
    <row r="493" spans="3:5" ht="12.75">
      <c r="C493" s="6">
        <v>4270</v>
      </c>
      <c r="D493" t="s">
        <v>51</v>
      </c>
      <c r="E493" s="79">
        <v>1820</v>
      </c>
    </row>
    <row r="494" spans="3:5" ht="12.75">
      <c r="C494" s="6">
        <v>4280</v>
      </c>
      <c r="D494" t="s">
        <v>255</v>
      </c>
      <c r="E494" s="79">
        <v>400</v>
      </c>
    </row>
    <row r="495" spans="3:5" ht="12.75">
      <c r="C495" s="6">
        <v>4300</v>
      </c>
      <c r="D495" t="s">
        <v>52</v>
      </c>
      <c r="E495" s="79">
        <v>13635</v>
      </c>
    </row>
    <row r="496" spans="3:5" ht="12.75">
      <c r="C496" s="6">
        <v>4360</v>
      </c>
      <c r="D496" t="s">
        <v>327</v>
      </c>
      <c r="E496" s="79">
        <v>1200</v>
      </c>
    </row>
    <row r="497" spans="3:5" ht="12.75">
      <c r="C497" s="6">
        <v>4410</v>
      </c>
      <c r="D497" t="s">
        <v>53</v>
      </c>
      <c r="E497" s="79">
        <v>0</v>
      </c>
    </row>
    <row r="498" spans="3:5" ht="12.75">
      <c r="C498" s="6">
        <v>4440</v>
      </c>
      <c r="D498" t="s">
        <v>55</v>
      </c>
      <c r="E498" s="79">
        <v>22220</v>
      </c>
    </row>
    <row r="499" spans="3:5" ht="12.75">
      <c r="C499" s="6">
        <v>4520</v>
      </c>
      <c r="D499" t="s">
        <v>383</v>
      </c>
      <c r="E499" s="79">
        <v>825</v>
      </c>
    </row>
    <row r="500" spans="3:5" ht="12.75">
      <c r="C500" s="6">
        <v>4610</v>
      </c>
      <c r="D500" t="s">
        <v>527</v>
      </c>
      <c r="E500" s="79">
        <v>229</v>
      </c>
    </row>
    <row r="501" spans="3:5" ht="12.75">
      <c r="C501" s="6">
        <v>4700</v>
      </c>
      <c r="D501" t="s">
        <v>256</v>
      </c>
      <c r="E501" s="79">
        <v>1000</v>
      </c>
    </row>
    <row r="502" ht="12.75">
      <c r="D502" t="s">
        <v>257</v>
      </c>
    </row>
    <row r="507" spans="1:5" ht="12.75">
      <c r="A507" s="60"/>
      <c r="B507" s="56"/>
      <c r="C507" s="57"/>
      <c r="D507" s="58"/>
      <c r="E507" s="125"/>
    </row>
    <row r="508" spans="2:5" ht="12.75">
      <c r="B508" s="33"/>
      <c r="C508" s="64"/>
      <c r="D508" s="49"/>
      <c r="E508" s="116"/>
    </row>
    <row r="509" spans="2:5" ht="12.75">
      <c r="B509" s="63"/>
      <c r="E509" s="116"/>
    </row>
    <row r="510" spans="2:5" ht="12.75">
      <c r="B510" s="63"/>
      <c r="E510" s="116"/>
    </row>
    <row r="518" ht="12.75">
      <c r="E518" s="79" t="s">
        <v>264</v>
      </c>
    </row>
    <row r="519" spans="4:5" ht="12.75">
      <c r="D519" s="7" t="s">
        <v>514</v>
      </c>
      <c r="E519" s="79" t="s">
        <v>636</v>
      </c>
    </row>
    <row r="520" spans="4:5" ht="12.75">
      <c r="D520" s="6" t="s">
        <v>15</v>
      </c>
      <c r="E520" s="79" t="s">
        <v>180</v>
      </c>
    </row>
    <row r="521" ht="12.75">
      <c r="E521" s="79" t="s">
        <v>634</v>
      </c>
    </row>
    <row r="522" spans="1:5" ht="12.75">
      <c r="A522" s="1" t="s">
        <v>0</v>
      </c>
      <c r="B522" s="1" t="s">
        <v>4</v>
      </c>
      <c r="C522" s="1" t="s">
        <v>5</v>
      </c>
      <c r="D522" s="1" t="s">
        <v>6</v>
      </c>
      <c r="E522" s="82" t="s">
        <v>7</v>
      </c>
    </row>
    <row r="523" spans="1:7" s="5" customFormat="1" ht="12.75">
      <c r="A523" s="7">
        <v>801</v>
      </c>
      <c r="B523" s="7"/>
      <c r="C523" s="7"/>
      <c r="D523" s="5" t="s">
        <v>11</v>
      </c>
      <c r="E523" s="93">
        <f>E524+E547+E553</f>
        <v>2074265</v>
      </c>
      <c r="G523" s="93"/>
    </row>
    <row r="524" spans="1:7" s="5" customFormat="1" ht="12.75">
      <c r="A524" s="7"/>
      <c r="B524" s="7">
        <v>80104</v>
      </c>
      <c r="C524" s="7"/>
      <c r="D524" s="5" t="s">
        <v>178</v>
      </c>
      <c r="E524" s="93">
        <f>SUM(E525:E546)</f>
        <v>2065087</v>
      </c>
      <c r="G524" s="93"/>
    </row>
    <row r="525" spans="3:5" ht="12.75">
      <c r="C525" s="6">
        <v>3020</v>
      </c>
      <c r="D525" t="s">
        <v>42</v>
      </c>
      <c r="E525" s="79">
        <v>11000</v>
      </c>
    </row>
    <row r="526" spans="3:5" ht="12.75">
      <c r="C526" s="6">
        <v>3050</v>
      </c>
      <c r="D526" t="s">
        <v>268</v>
      </c>
      <c r="E526" s="79">
        <v>1440</v>
      </c>
    </row>
    <row r="527" spans="3:5" ht="12.75">
      <c r="C527" s="6">
        <v>4010</v>
      </c>
      <c r="D527" t="s">
        <v>43</v>
      </c>
      <c r="E527" s="79">
        <v>1482750</v>
      </c>
    </row>
    <row r="528" spans="3:5" ht="12.75">
      <c r="C528" s="6">
        <v>4040</v>
      </c>
      <c r="D528" t="s">
        <v>44</v>
      </c>
      <c r="E528" s="79">
        <v>94688</v>
      </c>
    </row>
    <row r="529" spans="3:5" ht="12.75">
      <c r="C529" s="6">
        <v>4110</v>
      </c>
      <c r="D529" t="s">
        <v>45</v>
      </c>
      <c r="E529" s="79">
        <v>241690</v>
      </c>
    </row>
    <row r="530" spans="3:5" ht="12.75">
      <c r="C530" s="6">
        <v>4120</v>
      </c>
      <c r="D530" t="s">
        <v>46</v>
      </c>
      <c r="E530" s="79">
        <v>30500</v>
      </c>
    </row>
    <row r="531" spans="3:5" ht="12.75">
      <c r="C531" s="6">
        <v>4140</v>
      </c>
      <c r="D531" t="s">
        <v>47</v>
      </c>
      <c r="E531" s="79">
        <v>15000</v>
      </c>
    </row>
    <row r="532" ht="12.75">
      <c r="D532" t="s">
        <v>48</v>
      </c>
    </row>
    <row r="533" spans="3:5" ht="12.75">
      <c r="C533" s="6">
        <v>4170</v>
      </c>
      <c r="D533" t="s">
        <v>236</v>
      </c>
      <c r="E533" s="79">
        <v>6000</v>
      </c>
    </row>
    <row r="534" spans="3:5" ht="12.75">
      <c r="C534" s="6">
        <v>4210</v>
      </c>
      <c r="D534" t="s">
        <v>49</v>
      </c>
      <c r="E534" s="79">
        <v>10000</v>
      </c>
    </row>
    <row r="535" spans="3:5" ht="12.75">
      <c r="C535" s="6">
        <v>4240</v>
      </c>
      <c r="D535" t="s">
        <v>421</v>
      </c>
      <c r="E535" s="79">
        <v>3400</v>
      </c>
    </row>
    <row r="536" spans="3:5" ht="12.75">
      <c r="C536" s="6">
        <v>4260</v>
      </c>
      <c r="D536" t="s">
        <v>50</v>
      </c>
      <c r="E536" s="79">
        <v>68250</v>
      </c>
    </row>
    <row r="537" spans="3:5" ht="12.75">
      <c r="C537" s="6">
        <v>4270</v>
      </c>
      <c r="D537" t="s">
        <v>51</v>
      </c>
      <c r="E537" s="79">
        <v>4053</v>
      </c>
    </row>
    <row r="538" spans="3:5" ht="12.75">
      <c r="C538" s="6">
        <v>4280</v>
      </c>
      <c r="D538" t="s">
        <v>255</v>
      </c>
      <c r="E538" s="79">
        <v>2000</v>
      </c>
    </row>
    <row r="539" spans="3:5" ht="12.75">
      <c r="C539" s="6">
        <v>4300</v>
      </c>
      <c r="D539" t="s">
        <v>52</v>
      </c>
      <c r="E539" s="79">
        <v>11130</v>
      </c>
    </row>
    <row r="540" spans="3:5" ht="12.75">
      <c r="C540" s="6">
        <v>4360</v>
      </c>
      <c r="D540" t="s">
        <v>327</v>
      </c>
      <c r="E540" s="79">
        <v>4000</v>
      </c>
    </row>
    <row r="541" spans="3:5" ht="12.75">
      <c r="C541" s="6">
        <v>4410</v>
      </c>
      <c r="D541" t="s">
        <v>53</v>
      </c>
      <c r="E541" s="79">
        <v>1200</v>
      </c>
    </row>
    <row r="542" spans="3:5" ht="12.75">
      <c r="C542" s="6">
        <v>4430</v>
      </c>
      <c r="D542" t="s">
        <v>54</v>
      </c>
      <c r="E542" s="79">
        <v>1610</v>
      </c>
    </row>
    <row r="543" spans="1:5" ht="12.75">
      <c r="A543" s="3"/>
      <c r="B543" s="3"/>
      <c r="C543" s="6">
        <v>4440</v>
      </c>
      <c r="D543" t="s">
        <v>55</v>
      </c>
      <c r="E543" s="90">
        <v>75016</v>
      </c>
    </row>
    <row r="544" spans="1:5" ht="12.75">
      <c r="A544" s="3"/>
      <c r="B544" s="3"/>
      <c r="C544" s="6">
        <v>4520</v>
      </c>
      <c r="D544" t="s">
        <v>383</v>
      </c>
      <c r="E544" s="90">
        <v>360</v>
      </c>
    </row>
    <row r="545" spans="1:5" ht="12.75">
      <c r="A545" s="3"/>
      <c r="B545" s="3"/>
      <c r="C545" s="6">
        <v>4700</v>
      </c>
      <c r="D545" t="s">
        <v>262</v>
      </c>
      <c r="E545" s="90">
        <v>1000</v>
      </c>
    </row>
    <row r="546" spans="1:5" ht="12.75">
      <c r="A546" s="3"/>
      <c r="B546" s="3"/>
      <c r="D546" t="s">
        <v>263</v>
      </c>
      <c r="E546" s="90"/>
    </row>
    <row r="547" spans="1:5" ht="12.75">
      <c r="A547" s="7"/>
      <c r="B547" s="7">
        <v>80146</v>
      </c>
      <c r="C547" s="7"/>
      <c r="D547" s="5" t="s">
        <v>175</v>
      </c>
      <c r="E547" s="93">
        <f>SUM(E548:E551)</f>
        <v>7628</v>
      </c>
    </row>
    <row r="548" spans="1:5" ht="12.75">
      <c r="A548" s="7"/>
      <c r="B548" s="7"/>
      <c r="C548" s="6">
        <v>4210</v>
      </c>
      <c r="D548" t="s">
        <v>49</v>
      </c>
      <c r="E548" s="97">
        <v>500</v>
      </c>
    </row>
    <row r="549" spans="1:5" ht="12.75">
      <c r="A549" s="7"/>
      <c r="B549" s="7"/>
      <c r="C549" s="6">
        <v>4300</v>
      </c>
      <c r="D549" t="s">
        <v>52</v>
      </c>
      <c r="E549" s="97">
        <v>500</v>
      </c>
    </row>
    <row r="550" spans="3:5" ht="12.75">
      <c r="C550" s="6">
        <v>4410</v>
      </c>
      <c r="D550" t="s">
        <v>53</v>
      </c>
      <c r="E550" s="79">
        <v>498</v>
      </c>
    </row>
    <row r="551" spans="3:5" ht="12.75">
      <c r="C551" s="6">
        <v>4700</v>
      </c>
      <c r="D551" t="s">
        <v>262</v>
      </c>
      <c r="E551" s="79">
        <v>6130</v>
      </c>
    </row>
    <row r="552" ht="12.75">
      <c r="D552" t="s">
        <v>263</v>
      </c>
    </row>
    <row r="553" spans="1:7" s="59" customFormat="1" ht="15.75">
      <c r="A553" s="60"/>
      <c r="B553" s="140" t="s">
        <v>409</v>
      </c>
      <c r="C553" s="141"/>
      <c r="D553" s="131" t="s">
        <v>422</v>
      </c>
      <c r="E553" s="95">
        <f>SUM(E556:E558)</f>
        <v>1550</v>
      </c>
      <c r="G553" s="95"/>
    </row>
    <row r="554" spans="1:7" s="59" customFormat="1" ht="15.75">
      <c r="A554" s="60"/>
      <c r="B554" s="142"/>
      <c r="C554" s="141"/>
      <c r="D554" s="131" t="s">
        <v>529</v>
      </c>
      <c r="E554" s="95"/>
      <c r="G554" s="95"/>
    </row>
    <row r="555" spans="1:7" s="59" customFormat="1" ht="15.75">
      <c r="A555" s="60"/>
      <c r="B555" s="142"/>
      <c r="C555" s="141"/>
      <c r="D555" s="131" t="s">
        <v>424</v>
      </c>
      <c r="E555" s="95"/>
      <c r="G555" s="95"/>
    </row>
    <row r="556" spans="3:5" ht="12.75">
      <c r="C556" s="6">
        <v>4010</v>
      </c>
      <c r="D556" t="s">
        <v>43</v>
      </c>
      <c r="E556" s="79">
        <v>1200</v>
      </c>
    </row>
    <row r="557" spans="3:5" ht="12.75">
      <c r="C557" s="6">
        <v>4110</v>
      </c>
      <c r="D557" t="s">
        <v>45</v>
      </c>
      <c r="E557" s="79">
        <v>300</v>
      </c>
    </row>
    <row r="558" spans="3:5" ht="12.75">
      <c r="C558" s="6">
        <v>4120</v>
      </c>
      <c r="D558" t="s">
        <v>46</v>
      </c>
      <c r="E558" s="79">
        <v>50</v>
      </c>
    </row>
    <row r="564" spans="1:5" ht="12.75">
      <c r="A564" s="3"/>
      <c r="B564" s="3"/>
      <c r="E564" s="90"/>
    </row>
    <row r="565" ht="12.75">
      <c r="E565" s="79" t="s">
        <v>239</v>
      </c>
    </row>
    <row r="566" spans="4:5" ht="12.75">
      <c r="D566" s="7" t="s">
        <v>515</v>
      </c>
      <c r="E566" s="79" t="s">
        <v>636</v>
      </c>
    </row>
    <row r="567" spans="4:5" ht="12.75">
      <c r="D567" s="6" t="s">
        <v>16</v>
      </c>
      <c r="E567" s="79" t="s">
        <v>180</v>
      </c>
    </row>
    <row r="568" ht="12.75">
      <c r="E568" s="79" t="s">
        <v>634</v>
      </c>
    </row>
    <row r="569" spans="1:5" ht="12.75">
      <c r="A569" s="1" t="s">
        <v>0</v>
      </c>
      <c r="B569" s="1" t="s">
        <v>4</v>
      </c>
      <c r="C569" s="1" t="s">
        <v>5</v>
      </c>
      <c r="D569" s="1" t="s">
        <v>6</v>
      </c>
      <c r="E569" s="82" t="s">
        <v>7</v>
      </c>
    </row>
    <row r="570" spans="1:7" s="5" customFormat="1" ht="12.75">
      <c r="A570" s="7">
        <v>801</v>
      </c>
      <c r="B570" s="7"/>
      <c r="C570" s="7"/>
      <c r="D570" s="5" t="s">
        <v>11</v>
      </c>
      <c r="E570" s="93">
        <f>SUM(E571+E591+E596)</f>
        <v>1795279</v>
      </c>
      <c r="G570" s="93"/>
    </row>
    <row r="571" spans="2:5" ht="12.75">
      <c r="B571" s="6">
        <v>80104</v>
      </c>
      <c r="D571" t="s">
        <v>178</v>
      </c>
      <c r="E571" s="79">
        <f>SUM(E572:E590)</f>
        <v>1764047</v>
      </c>
    </row>
    <row r="572" spans="3:5" ht="12.75">
      <c r="C572" s="6">
        <v>3020</v>
      </c>
      <c r="D572" t="s">
        <v>42</v>
      </c>
      <c r="E572" s="79">
        <v>32000</v>
      </c>
    </row>
    <row r="573" spans="3:5" ht="12.75">
      <c r="C573" s="6">
        <v>4010</v>
      </c>
      <c r="D573" t="s">
        <v>43</v>
      </c>
      <c r="E573" s="79">
        <v>1210250</v>
      </c>
    </row>
    <row r="574" spans="3:5" ht="12.75">
      <c r="C574" s="6">
        <v>4040</v>
      </c>
      <c r="D574" t="s">
        <v>44</v>
      </c>
      <c r="E574" s="79">
        <v>89400</v>
      </c>
    </row>
    <row r="575" spans="3:5" ht="12.75">
      <c r="C575" s="6">
        <v>4110</v>
      </c>
      <c r="D575" t="s">
        <v>45</v>
      </c>
      <c r="E575" s="79">
        <v>226000</v>
      </c>
    </row>
    <row r="576" spans="3:5" ht="12.75">
      <c r="C576" s="6">
        <v>4120</v>
      </c>
      <c r="D576" t="s">
        <v>46</v>
      </c>
      <c r="E576" s="79">
        <v>24967</v>
      </c>
    </row>
    <row r="577" spans="3:5" ht="12.75">
      <c r="C577" s="6">
        <v>4170</v>
      </c>
      <c r="D577" t="s">
        <v>236</v>
      </c>
      <c r="E577" s="79">
        <v>5500</v>
      </c>
    </row>
    <row r="578" spans="3:5" ht="12.75">
      <c r="C578" s="6">
        <v>4210</v>
      </c>
      <c r="D578" t="s">
        <v>49</v>
      </c>
      <c r="E578" s="79">
        <v>11000</v>
      </c>
    </row>
    <row r="579" spans="3:5" ht="12.75">
      <c r="C579" s="6">
        <v>4240</v>
      </c>
      <c r="D579" t="s">
        <v>421</v>
      </c>
      <c r="E579" s="79">
        <v>3400</v>
      </c>
    </row>
    <row r="580" spans="3:5" ht="12.75">
      <c r="C580" s="6">
        <v>4260</v>
      </c>
      <c r="D580" t="s">
        <v>50</v>
      </c>
      <c r="E580" s="79">
        <v>65150</v>
      </c>
    </row>
    <row r="581" spans="3:5" ht="12.75">
      <c r="C581" s="6">
        <v>4270</v>
      </c>
      <c r="D581" t="s">
        <v>51</v>
      </c>
      <c r="E581" s="79">
        <v>9000</v>
      </c>
    </row>
    <row r="582" spans="3:5" ht="12.75">
      <c r="C582" s="6">
        <v>4280</v>
      </c>
      <c r="D582" t="s">
        <v>255</v>
      </c>
      <c r="E582" s="79">
        <v>2000</v>
      </c>
    </row>
    <row r="583" spans="3:5" ht="12.75">
      <c r="C583" s="6">
        <v>4300</v>
      </c>
      <c r="D583" t="s">
        <v>52</v>
      </c>
      <c r="E583" s="79">
        <v>13744</v>
      </c>
    </row>
    <row r="584" spans="3:5" ht="12.75">
      <c r="C584" s="6">
        <v>4360</v>
      </c>
      <c r="D584" t="s">
        <v>327</v>
      </c>
      <c r="E584" s="79">
        <v>2000</v>
      </c>
    </row>
    <row r="585" spans="3:5" ht="12.75">
      <c r="C585" s="6">
        <v>4410</v>
      </c>
      <c r="D585" t="s">
        <v>53</v>
      </c>
      <c r="E585" s="79">
        <v>700</v>
      </c>
    </row>
    <row r="586" spans="3:5" ht="12.75">
      <c r="C586" s="6">
        <v>4430</v>
      </c>
      <c r="D586" t="s">
        <v>54</v>
      </c>
      <c r="E586" s="79">
        <v>1500</v>
      </c>
    </row>
    <row r="587" spans="1:5" ht="12.75">
      <c r="A587" s="3"/>
      <c r="B587" s="3"/>
      <c r="C587" s="6">
        <v>4440</v>
      </c>
      <c r="D587" t="s">
        <v>55</v>
      </c>
      <c r="E587" s="90">
        <v>67076</v>
      </c>
    </row>
    <row r="588" spans="1:5" ht="12.75">
      <c r="A588" s="3"/>
      <c r="B588" s="3"/>
      <c r="C588" s="6">
        <v>4520</v>
      </c>
      <c r="D588" t="s">
        <v>383</v>
      </c>
      <c r="E588" s="90">
        <v>360</v>
      </c>
    </row>
    <row r="589" spans="1:5" ht="12.75">
      <c r="A589" s="3"/>
      <c r="B589" s="3"/>
      <c r="C589" s="6">
        <v>4700</v>
      </c>
      <c r="D589" t="s">
        <v>262</v>
      </c>
      <c r="E589" s="90">
        <v>0</v>
      </c>
    </row>
    <row r="590" spans="1:5" ht="12.75">
      <c r="A590" s="3"/>
      <c r="B590" s="3"/>
      <c r="D590" t="s">
        <v>263</v>
      </c>
      <c r="E590" s="90"/>
    </row>
    <row r="591" spans="1:5" ht="12.75">
      <c r="A591" s="7"/>
      <c r="B591" s="9">
        <v>80146</v>
      </c>
      <c r="C591" s="9"/>
      <c r="D591" s="2" t="s">
        <v>175</v>
      </c>
      <c r="E591" s="96">
        <f>SUM(E592:E594)</f>
        <v>7274</v>
      </c>
    </row>
    <row r="592" spans="1:5" ht="12.75">
      <c r="A592" s="7"/>
      <c r="B592" s="9"/>
      <c r="C592" s="6">
        <v>4210</v>
      </c>
      <c r="D592" t="s">
        <v>49</v>
      </c>
      <c r="E592" s="96">
        <v>1500</v>
      </c>
    </row>
    <row r="593" spans="3:5" ht="12.75">
      <c r="C593" s="6">
        <v>4410</v>
      </c>
      <c r="D593" t="s">
        <v>53</v>
      </c>
      <c r="E593" s="79">
        <v>1074</v>
      </c>
    </row>
    <row r="594" spans="3:5" ht="12.75">
      <c r="C594" s="6">
        <v>4700</v>
      </c>
      <c r="D594" t="s">
        <v>262</v>
      </c>
      <c r="E594" s="79">
        <v>4700</v>
      </c>
    </row>
    <row r="595" ht="12.75">
      <c r="D595" t="s">
        <v>263</v>
      </c>
    </row>
    <row r="596" spans="2:5" ht="15">
      <c r="B596" s="126" t="s">
        <v>409</v>
      </c>
      <c r="C596" s="127"/>
      <c r="D596" s="128" t="s">
        <v>422</v>
      </c>
      <c r="E596" s="79">
        <f>SUM(E599:E603)</f>
        <v>23958</v>
      </c>
    </row>
    <row r="597" spans="2:4" ht="15">
      <c r="B597" s="129"/>
      <c r="C597" s="127"/>
      <c r="D597" s="128" t="s">
        <v>529</v>
      </c>
    </row>
    <row r="598" spans="2:4" ht="15">
      <c r="B598" s="129"/>
      <c r="C598" s="127"/>
      <c r="D598" s="128" t="s">
        <v>424</v>
      </c>
    </row>
    <row r="599" spans="3:5" ht="12.75">
      <c r="C599" s="6">
        <v>4010</v>
      </c>
      <c r="D599" t="s">
        <v>43</v>
      </c>
      <c r="E599" s="79">
        <v>18131</v>
      </c>
    </row>
    <row r="600" spans="3:5" ht="12.75">
      <c r="C600" s="6">
        <v>4110</v>
      </c>
      <c r="D600" t="s">
        <v>45</v>
      </c>
      <c r="E600" s="79">
        <v>2950</v>
      </c>
    </row>
    <row r="601" spans="3:5" ht="12.75">
      <c r="C601" s="6">
        <v>4120</v>
      </c>
      <c r="D601" t="s">
        <v>46</v>
      </c>
      <c r="E601" s="79">
        <v>377</v>
      </c>
    </row>
    <row r="602" spans="3:5" ht="12.75">
      <c r="C602" s="6">
        <v>4210</v>
      </c>
      <c r="D602" t="s">
        <v>49</v>
      </c>
      <c r="E602" s="79">
        <v>1000</v>
      </c>
    </row>
    <row r="603" spans="3:5" ht="12.75">
      <c r="C603" s="6">
        <v>4240</v>
      </c>
      <c r="D603" t="s">
        <v>421</v>
      </c>
      <c r="E603" s="79">
        <v>1500</v>
      </c>
    </row>
    <row r="607" spans="1:5" ht="12.75">
      <c r="A607" s="3"/>
      <c r="B607" s="3"/>
      <c r="C607" s="3"/>
      <c r="D607" s="15"/>
      <c r="E607" s="81"/>
    </row>
    <row r="608" spans="1:5" ht="12.75">
      <c r="A608" s="21"/>
      <c r="B608" s="21"/>
      <c r="C608" s="21"/>
      <c r="D608" s="22"/>
      <c r="E608" s="118"/>
    </row>
    <row r="609" ht="12.75">
      <c r="E609" s="79" t="s">
        <v>19</v>
      </c>
    </row>
    <row r="610" spans="4:5" ht="12.75">
      <c r="D610" s="7" t="s">
        <v>514</v>
      </c>
      <c r="E610" s="79" t="s">
        <v>636</v>
      </c>
    </row>
    <row r="611" spans="4:5" ht="12.75">
      <c r="D611" s="6" t="s">
        <v>17</v>
      </c>
      <c r="E611" s="79" t="s">
        <v>180</v>
      </c>
    </row>
    <row r="612" ht="12.75">
      <c r="E612" s="79" t="s">
        <v>634</v>
      </c>
    </row>
    <row r="613" spans="1:5" ht="12.75">
      <c r="A613" s="1" t="s">
        <v>0</v>
      </c>
      <c r="B613" s="1" t="s">
        <v>4</v>
      </c>
      <c r="C613" s="1" t="s">
        <v>5</v>
      </c>
      <c r="D613" s="1" t="s">
        <v>6</v>
      </c>
      <c r="E613" s="82" t="s">
        <v>7</v>
      </c>
    </row>
    <row r="614" spans="1:7" s="5" customFormat="1" ht="12.75">
      <c r="A614" s="7">
        <v>801</v>
      </c>
      <c r="B614" s="7"/>
      <c r="C614" s="7"/>
      <c r="D614" s="5" t="s">
        <v>11</v>
      </c>
      <c r="E614" s="93">
        <f>E615+E635+E641</f>
        <v>2244321</v>
      </c>
      <c r="G614" s="93"/>
    </row>
    <row r="615" spans="2:5" ht="12.75">
      <c r="B615" s="6">
        <v>80104</v>
      </c>
      <c r="D615" t="s">
        <v>178</v>
      </c>
      <c r="E615" s="79">
        <f>SUM(E616:E634)</f>
        <v>2122615</v>
      </c>
    </row>
    <row r="616" spans="3:5" ht="12.75">
      <c r="C616" s="6">
        <v>3020</v>
      </c>
      <c r="D616" t="s">
        <v>42</v>
      </c>
      <c r="E616" s="79">
        <v>15000</v>
      </c>
    </row>
    <row r="617" spans="3:5" ht="12.75">
      <c r="C617" s="6">
        <v>4010</v>
      </c>
      <c r="D617" t="s">
        <v>43</v>
      </c>
      <c r="E617" s="79">
        <v>1511639</v>
      </c>
    </row>
    <row r="618" spans="3:5" ht="12.75">
      <c r="C618" s="6">
        <v>4040</v>
      </c>
      <c r="D618" t="s">
        <v>44</v>
      </c>
      <c r="E618" s="79">
        <v>102120</v>
      </c>
    </row>
    <row r="619" spans="3:5" ht="12.75">
      <c r="C619" s="6">
        <v>4110</v>
      </c>
      <c r="D619" t="s">
        <v>45</v>
      </c>
      <c r="E619" s="79">
        <v>250619</v>
      </c>
    </row>
    <row r="620" spans="3:5" ht="12.75">
      <c r="C620" s="6">
        <v>4120</v>
      </c>
      <c r="D620" t="s">
        <v>46</v>
      </c>
      <c r="E620" s="79">
        <v>32880</v>
      </c>
    </row>
    <row r="621" spans="3:5" ht="12.75">
      <c r="C621" s="6">
        <v>4170</v>
      </c>
      <c r="D621" t="s">
        <v>236</v>
      </c>
      <c r="E621" s="79">
        <v>5000</v>
      </c>
    </row>
    <row r="622" spans="3:5" ht="12.75">
      <c r="C622" s="6">
        <v>4210</v>
      </c>
      <c r="D622" t="s">
        <v>49</v>
      </c>
      <c r="E622" s="79">
        <v>13000</v>
      </c>
    </row>
    <row r="623" spans="3:5" ht="12.75">
      <c r="C623" s="6">
        <v>4240</v>
      </c>
      <c r="D623" t="s">
        <v>421</v>
      </c>
      <c r="E623" s="79">
        <v>3400</v>
      </c>
    </row>
    <row r="624" spans="3:5" ht="12.75">
      <c r="C624" s="6">
        <v>4260</v>
      </c>
      <c r="D624" t="s">
        <v>50</v>
      </c>
      <c r="E624" s="79">
        <v>81150</v>
      </c>
    </row>
    <row r="625" spans="3:5" ht="12.75">
      <c r="C625" s="6">
        <v>4270</v>
      </c>
      <c r="D625" t="s">
        <v>51</v>
      </c>
      <c r="E625" s="79">
        <v>10000</v>
      </c>
    </row>
    <row r="626" spans="3:5" ht="12.75">
      <c r="C626" s="6">
        <v>4280</v>
      </c>
      <c r="D626" t="s">
        <v>255</v>
      </c>
      <c r="E626" s="79">
        <v>2000</v>
      </c>
    </row>
    <row r="627" spans="3:5" ht="12.75">
      <c r="C627" s="6">
        <v>4300</v>
      </c>
      <c r="D627" t="s">
        <v>52</v>
      </c>
      <c r="E627" s="79">
        <v>16945</v>
      </c>
    </row>
    <row r="628" spans="3:5" ht="12.75">
      <c r="C628" s="6">
        <v>4360</v>
      </c>
      <c r="D628" t="s">
        <v>327</v>
      </c>
      <c r="E628" s="79">
        <v>2000</v>
      </c>
    </row>
    <row r="629" spans="3:5" ht="12.75">
      <c r="C629" s="6">
        <v>4410</v>
      </c>
      <c r="D629" t="s">
        <v>53</v>
      </c>
      <c r="E629" s="79">
        <v>700</v>
      </c>
    </row>
    <row r="630" spans="3:5" ht="12.75">
      <c r="C630" s="6">
        <v>4430</v>
      </c>
      <c r="D630" t="s">
        <v>54</v>
      </c>
      <c r="E630" s="79">
        <v>2605</v>
      </c>
    </row>
    <row r="631" spans="1:5" ht="12.75">
      <c r="A631" s="3"/>
      <c r="B631" s="3"/>
      <c r="C631" s="6">
        <v>4440</v>
      </c>
      <c r="D631" t="s">
        <v>55</v>
      </c>
      <c r="E631" s="90">
        <v>73107</v>
      </c>
    </row>
    <row r="632" spans="1:5" ht="12.75">
      <c r="A632" s="3"/>
      <c r="B632" s="3"/>
      <c r="C632" s="6">
        <v>4520</v>
      </c>
      <c r="D632" t="s">
        <v>383</v>
      </c>
      <c r="E632" s="90">
        <v>450</v>
      </c>
    </row>
    <row r="633" spans="1:5" ht="12.75">
      <c r="A633" s="3"/>
      <c r="B633" s="3"/>
      <c r="C633" s="6">
        <v>4700</v>
      </c>
      <c r="D633" t="s">
        <v>262</v>
      </c>
      <c r="E633" s="90">
        <v>0</v>
      </c>
    </row>
    <row r="634" spans="1:5" ht="12.75">
      <c r="A634" s="3"/>
      <c r="B634" s="3"/>
      <c r="D634" t="s">
        <v>263</v>
      </c>
      <c r="E634" s="90"/>
    </row>
    <row r="635" spans="1:5" ht="12.75">
      <c r="A635" s="7"/>
      <c r="B635" s="7">
        <v>80146</v>
      </c>
      <c r="C635" s="7"/>
      <c r="D635" s="5" t="s">
        <v>175</v>
      </c>
      <c r="E635" s="93">
        <f>SUM(E636:E639)</f>
        <v>8914</v>
      </c>
    </row>
    <row r="636" spans="1:5" ht="12.75">
      <c r="A636" s="7"/>
      <c r="B636" s="7"/>
      <c r="C636" s="6">
        <v>4210</v>
      </c>
      <c r="D636" t="s">
        <v>49</v>
      </c>
      <c r="E636" s="117">
        <v>1104</v>
      </c>
    </row>
    <row r="637" spans="1:5" ht="12.75">
      <c r="A637" s="7"/>
      <c r="B637" s="7"/>
      <c r="C637" s="6">
        <v>4300</v>
      </c>
      <c r="D637" t="s">
        <v>52</v>
      </c>
      <c r="E637" s="117">
        <v>1000</v>
      </c>
    </row>
    <row r="638" spans="1:5" ht="12.75">
      <c r="A638" s="7"/>
      <c r="C638" s="6">
        <v>4410</v>
      </c>
      <c r="D638" t="s">
        <v>53</v>
      </c>
      <c r="E638" s="96">
        <v>500</v>
      </c>
    </row>
    <row r="639" spans="3:5" ht="12.75">
      <c r="C639" s="6">
        <v>4700</v>
      </c>
      <c r="D639" t="s">
        <v>262</v>
      </c>
      <c r="E639" s="79">
        <v>6310</v>
      </c>
    </row>
    <row r="640" ht="12.75">
      <c r="D640" t="s">
        <v>263</v>
      </c>
    </row>
    <row r="641" spans="2:5" ht="15">
      <c r="B641" s="126" t="s">
        <v>409</v>
      </c>
      <c r="C641" s="127"/>
      <c r="D641" s="128" t="s">
        <v>422</v>
      </c>
      <c r="E641" s="95">
        <f>SUM(E644:E655)</f>
        <v>112792</v>
      </c>
    </row>
    <row r="642" spans="2:5" ht="15">
      <c r="B642" s="129"/>
      <c r="C642" s="127"/>
      <c r="D642" s="128" t="s">
        <v>529</v>
      </c>
      <c r="E642" s="117"/>
    </row>
    <row r="643" spans="2:5" ht="15">
      <c r="B643" s="129"/>
      <c r="C643" s="127"/>
      <c r="D643" s="128" t="s">
        <v>424</v>
      </c>
      <c r="E643" s="117"/>
    </row>
    <row r="644" spans="2:5" ht="15">
      <c r="B644" s="129"/>
      <c r="C644" s="6">
        <v>3020</v>
      </c>
      <c r="D644" t="s">
        <v>42</v>
      </c>
      <c r="E644" s="117">
        <v>0</v>
      </c>
    </row>
    <row r="645" spans="2:5" ht="15">
      <c r="B645" s="129"/>
      <c r="C645" s="130">
        <v>4010</v>
      </c>
      <c r="D645" s="128" t="s">
        <v>43</v>
      </c>
      <c r="E645" s="117">
        <v>81941</v>
      </c>
    </row>
    <row r="646" spans="2:5" ht="15">
      <c r="B646" s="129"/>
      <c r="C646" s="6">
        <v>4040</v>
      </c>
      <c r="D646" t="s">
        <v>44</v>
      </c>
      <c r="E646" s="117">
        <v>6494</v>
      </c>
    </row>
    <row r="647" spans="2:5" ht="15">
      <c r="B647" s="129"/>
      <c r="C647" s="130">
        <v>4110</v>
      </c>
      <c r="D647" s="128" t="s">
        <v>45</v>
      </c>
      <c r="E647" s="117">
        <v>14226</v>
      </c>
    </row>
    <row r="648" spans="2:5" ht="15">
      <c r="B648" s="129"/>
      <c r="C648" s="130">
        <v>4120</v>
      </c>
      <c r="D648" s="128" t="s">
        <v>46</v>
      </c>
      <c r="E648" s="117">
        <v>1900</v>
      </c>
    </row>
    <row r="649" spans="2:5" ht="15">
      <c r="B649" s="129"/>
      <c r="C649" s="6">
        <v>4210</v>
      </c>
      <c r="D649" t="s">
        <v>49</v>
      </c>
      <c r="E649" s="117">
        <v>0</v>
      </c>
    </row>
    <row r="650" spans="3:5" ht="12.75">
      <c r="C650" s="6">
        <v>4240</v>
      </c>
      <c r="D650" t="s">
        <v>421</v>
      </c>
      <c r="E650" s="79">
        <v>2000</v>
      </c>
    </row>
    <row r="651" spans="3:5" ht="12.75">
      <c r="C651" s="6">
        <v>4260</v>
      </c>
      <c r="D651" t="s">
        <v>50</v>
      </c>
      <c r="E651" s="79">
        <v>2000</v>
      </c>
    </row>
    <row r="652" spans="3:5" ht="12.75">
      <c r="C652" s="6">
        <v>4300</v>
      </c>
      <c r="D652" t="s">
        <v>52</v>
      </c>
      <c r="E652" s="79">
        <v>0</v>
      </c>
    </row>
    <row r="653" spans="3:5" ht="12.75">
      <c r="C653" s="6">
        <v>4360</v>
      </c>
      <c r="D653" t="s">
        <v>327</v>
      </c>
      <c r="E653" s="79">
        <v>0</v>
      </c>
    </row>
    <row r="654" spans="3:5" ht="12.75">
      <c r="C654" s="6">
        <v>4410</v>
      </c>
      <c r="D654" t="s">
        <v>53</v>
      </c>
      <c r="E654" s="79">
        <v>0</v>
      </c>
    </row>
    <row r="655" spans="3:5" ht="12.75">
      <c r="C655" s="6">
        <v>4440</v>
      </c>
      <c r="D655" t="s">
        <v>55</v>
      </c>
      <c r="E655" s="79">
        <v>4231</v>
      </c>
    </row>
    <row r="670" ht="12.75">
      <c r="E670" s="79" t="s">
        <v>21</v>
      </c>
    </row>
    <row r="671" spans="4:5" ht="12.75">
      <c r="D671" s="7" t="s">
        <v>514</v>
      </c>
      <c r="E671" s="79" t="s">
        <v>636</v>
      </c>
    </row>
    <row r="672" spans="4:5" ht="12.75">
      <c r="D672" s="6" t="s">
        <v>20</v>
      </c>
      <c r="E672" s="79" t="s">
        <v>180</v>
      </c>
    </row>
    <row r="673" ht="12.75">
      <c r="E673" s="79" t="s">
        <v>634</v>
      </c>
    </row>
    <row r="674" spans="1:5" ht="12.75">
      <c r="A674" s="1" t="s">
        <v>0</v>
      </c>
      <c r="B674" s="1" t="s">
        <v>4</v>
      </c>
      <c r="C674" s="1" t="s">
        <v>5</v>
      </c>
      <c r="D674" s="1" t="s">
        <v>6</v>
      </c>
      <c r="E674" s="82" t="s">
        <v>7</v>
      </c>
    </row>
    <row r="675" spans="1:7" s="5" customFormat="1" ht="12.75">
      <c r="A675" s="7">
        <v>801</v>
      </c>
      <c r="B675" s="7"/>
      <c r="C675" s="7"/>
      <c r="D675" s="5" t="s">
        <v>11</v>
      </c>
      <c r="E675" s="93">
        <f>E676+E697+E703</f>
        <v>2071738</v>
      </c>
      <c r="G675" s="93"/>
    </row>
    <row r="676" spans="2:5" ht="12.75">
      <c r="B676" s="6">
        <v>80104</v>
      </c>
      <c r="D676" t="s">
        <v>178</v>
      </c>
      <c r="E676" s="79">
        <f>SUM(E677:E696)</f>
        <v>1910477</v>
      </c>
    </row>
    <row r="677" spans="3:5" ht="12.75">
      <c r="C677" s="6">
        <v>3020</v>
      </c>
      <c r="D677" t="s">
        <v>42</v>
      </c>
      <c r="E677" s="79">
        <v>9000</v>
      </c>
    </row>
    <row r="678" spans="3:5" ht="12.75">
      <c r="C678" s="6">
        <v>4010</v>
      </c>
      <c r="D678" t="s">
        <v>43</v>
      </c>
      <c r="E678" s="79">
        <v>1257711</v>
      </c>
    </row>
    <row r="679" spans="3:5" ht="12.75">
      <c r="C679" s="6">
        <v>4040</v>
      </c>
      <c r="D679" t="s">
        <v>44</v>
      </c>
      <c r="E679" s="79">
        <v>86300</v>
      </c>
    </row>
    <row r="680" spans="3:5" ht="12.75">
      <c r="C680" s="6">
        <v>4110</v>
      </c>
      <c r="D680" t="s">
        <v>45</v>
      </c>
      <c r="E680" s="79">
        <v>220000</v>
      </c>
    </row>
    <row r="681" spans="3:5" ht="12.75">
      <c r="C681" s="6">
        <v>4120</v>
      </c>
      <c r="D681" t="s">
        <v>46</v>
      </c>
      <c r="E681" s="79">
        <v>22000</v>
      </c>
    </row>
    <row r="682" spans="3:5" ht="12.75">
      <c r="C682" s="6">
        <v>4170</v>
      </c>
      <c r="D682" t="s">
        <v>236</v>
      </c>
      <c r="E682" s="79">
        <v>6000</v>
      </c>
    </row>
    <row r="683" spans="3:5" ht="12.75">
      <c r="C683" s="6">
        <v>4210</v>
      </c>
      <c r="D683" t="s">
        <v>49</v>
      </c>
      <c r="E683" s="79">
        <v>11200</v>
      </c>
    </row>
    <row r="684" spans="3:5" ht="12.75">
      <c r="C684" s="6">
        <v>4240</v>
      </c>
      <c r="D684" t="s">
        <v>421</v>
      </c>
      <c r="E684" s="79">
        <v>3400</v>
      </c>
    </row>
    <row r="685" spans="3:5" ht="12.75">
      <c r="C685" s="6">
        <v>4260</v>
      </c>
      <c r="D685" t="s">
        <v>50</v>
      </c>
      <c r="E685" s="79">
        <v>70250</v>
      </c>
    </row>
    <row r="686" spans="3:5" ht="12.75">
      <c r="C686" s="6">
        <v>4270</v>
      </c>
      <c r="D686" t="s">
        <v>51</v>
      </c>
      <c r="E686" s="79">
        <v>20047</v>
      </c>
    </row>
    <row r="687" spans="3:5" ht="12.75">
      <c r="C687" s="6">
        <v>4280</v>
      </c>
      <c r="D687" t="s">
        <v>255</v>
      </c>
      <c r="E687" s="79">
        <v>1000</v>
      </c>
    </row>
    <row r="688" spans="3:5" ht="12.75">
      <c r="C688" s="6">
        <v>4300</v>
      </c>
      <c r="D688" t="s">
        <v>52</v>
      </c>
      <c r="E688" s="79">
        <v>16050</v>
      </c>
    </row>
    <row r="689" spans="3:5" ht="12.75">
      <c r="C689" s="6">
        <v>4360</v>
      </c>
      <c r="D689" t="s">
        <v>327</v>
      </c>
      <c r="E689" s="79">
        <v>2000</v>
      </c>
    </row>
    <row r="690" spans="3:5" ht="12.75">
      <c r="C690" s="6">
        <v>4410</v>
      </c>
      <c r="D690" t="s">
        <v>53</v>
      </c>
      <c r="E690" s="79">
        <v>0</v>
      </c>
    </row>
    <row r="691" spans="3:5" ht="12.75">
      <c r="C691" s="6">
        <v>4430</v>
      </c>
      <c r="D691" t="s">
        <v>54</v>
      </c>
      <c r="E691" s="79">
        <v>2190</v>
      </c>
    </row>
    <row r="692" spans="1:5" ht="12.75">
      <c r="A692" s="3"/>
      <c r="B692" s="3"/>
      <c r="C692" s="6">
        <v>4440</v>
      </c>
      <c r="D692" t="s">
        <v>55</v>
      </c>
      <c r="E692" s="90">
        <v>59469</v>
      </c>
    </row>
    <row r="693" spans="1:5" ht="12.75">
      <c r="A693" s="3"/>
      <c r="B693" s="3"/>
      <c r="C693" s="6">
        <v>4520</v>
      </c>
      <c r="D693" t="s">
        <v>383</v>
      </c>
      <c r="E693" s="90">
        <v>360</v>
      </c>
    </row>
    <row r="694" spans="1:5" ht="12.75">
      <c r="A694" s="3"/>
      <c r="B694" s="3"/>
      <c r="C694" s="6">
        <v>4700</v>
      </c>
      <c r="D694" t="s">
        <v>262</v>
      </c>
      <c r="E694" s="90">
        <v>0</v>
      </c>
    </row>
    <row r="695" spans="1:5" ht="12.75">
      <c r="A695" s="3"/>
      <c r="B695" s="3"/>
      <c r="D695" t="s">
        <v>263</v>
      </c>
      <c r="E695" s="90"/>
    </row>
    <row r="696" spans="1:5" ht="12.75">
      <c r="A696" s="3"/>
      <c r="B696" s="3"/>
      <c r="C696" s="52">
        <v>6050</v>
      </c>
      <c r="D696" s="12" t="s">
        <v>254</v>
      </c>
      <c r="E696" s="90">
        <v>123500</v>
      </c>
    </row>
    <row r="697" spans="1:11" ht="12.75">
      <c r="A697" s="7"/>
      <c r="B697" s="7">
        <v>80146</v>
      </c>
      <c r="C697" s="7"/>
      <c r="D697" s="5" t="s">
        <v>175</v>
      </c>
      <c r="E697" s="93">
        <f>SUM(E698:E702)</f>
        <v>6717</v>
      </c>
      <c r="G697" s="94"/>
      <c r="H697" s="6"/>
      <c r="I697" s="6"/>
      <c r="K697" s="4"/>
    </row>
    <row r="698" spans="1:11" ht="12.75">
      <c r="A698" s="7"/>
      <c r="B698" s="7"/>
      <c r="C698" s="6">
        <v>4210</v>
      </c>
      <c r="D698" t="s">
        <v>49</v>
      </c>
      <c r="E698" s="97">
        <v>2500</v>
      </c>
      <c r="G698" s="94"/>
      <c r="H698" s="6"/>
      <c r="I698" s="6"/>
      <c r="K698" s="4"/>
    </row>
    <row r="699" spans="1:11" ht="12.75">
      <c r="A699" s="7"/>
      <c r="B699" s="7"/>
      <c r="C699" s="6">
        <v>4300</v>
      </c>
      <c r="D699" t="s">
        <v>52</v>
      </c>
      <c r="E699" s="97">
        <v>0</v>
      </c>
      <c r="G699" s="94"/>
      <c r="H699" s="6"/>
      <c r="I699" s="6"/>
      <c r="K699" s="4"/>
    </row>
    <row r="700" spans="1:11" ht="12.75">
      <c r="A700" s="7"/>
      <c r="C700" s="6">
        <v>4410</v>
      </c>
      <c r="D700" t="s">
        <v>53</v>
      </c>
      <c r="E700" s="96">
        <v>0</v>
      </c>
      <c r="G700" s="94"/>
      <c r="H700" s="6"/>
      <c r="I700" s="6"/>
      <c r="K700" s="4"/>
    </row>
    <row r="701" spans="3:11" ht="12.75">
      <c r="C701" s="6">
        <v>4700</v>
      </c>
      <c r="D701" t="s">
        <v>262</v>
      </c>
      <c r="E701" s="79">
        <v>4217</v>
      </c>
      <c r="G701" s="94"/>
      <c r="H701" s="6"/>
      <c r="I701" s="6"/>
      <c r="K701" s="4"/>
    </row>
    <row r="702" spans="4:11" ht="12.75">
      <c r="D702" t="s">
        <v>263</v>
      </c>
      <c r="G702" s="94"/>
      <c r="H702" s="6"/>
      <c r="I702" s="6"/>
      <c r="K702" s="4"/>
    </row>
    <row r="703" spans="2:11" ht="15">
      <c r="B703" s="126" t="s">
        <v>409</v>
      </c>
      <c r="C703" s="127"/>
      <c r="D703" s="128" t="s">
        <v>422</v>
      </c>
      <c r="E703" s="95">
        <f>SUM(E706:E717)</f>
        <v>154544</v>
      </c>
      <c r="G703" s="94"/>
      <c r="H703" s="6"/>
      <c r="I703" s="6"/>
      <c r="K703" s="4"/>
    </row>
    <row r="704" spans="2:11" ht="15">
      <c r="B704" s="129"/>
      <c r="C704" s="127"/>
      <c r="D704" s="128" t="s">
        <v>423</v>
      </c>
      <c r="E704" s="117"/>
      <c r="G704" s="94"/>
      <c r="H704" s="6"/>
      <c r="I704" s="6"/>
      <c r="K704" s="4"/>
    </row>
    <row r="705" spans="2:11" ht="15">
      <c r="B705" s="129"/>
      <c r="C705" s="127"/>
      <c r="D705" s="128" t="s">
        <v>424</v>
      </c>
      <c r="E705" s="117"/>
      <c r="G705" s="94"/>
      <c r="H705" s="6"/>
      <c r="I705" s="6"/>
      <c r="K705" s="4"/>
    </row>
    <row r="706" spans="2:11" ht="15">
      <c r="B706" s="129"/>
      <c r="C706" s="6">
        <v>3020</v>
      </c>
      <c r="D706" t="s">
        <v>42</v>
      </c>
      <c r="E706" s="117">
        <v>0</v>
      </c>
      <c r="G706" s="94"/>
      <c r="H706" s="6"/>
      <c r="I706" s="6"/>
      <c r="K706" s="4"/>
    </row>
    <row r="707" spans="2:11" ht="15">
      <c r="B707" s="129"/>
      <c r="C707" s="130">
        <v>4010</v>
      </c>
      <c r="D707" s="128" t="s">
        <v>43</v>
      </c>
      <c r="E707" s="117">
        <v>103500</v>
      </c>
      <c r="G707" s="94"/>
      <c r="H707" s="6"/>
      <c r="I707" s="6"/>
      <c r="K707" s="4"/>
    </row>
    <row r="708" spans="2:11" ht="15">
      <c r="B708" s="129"/>
      <c r="C708" s="6">
        <v>4040</v>
      </c>
      <c r="D708" t="s">
        <v>44</v>
      </c>
      <c r="E708" s="117">
        <v>12100</v>
      </c>
      <c r="G708" s="94"/>
      <c r="H708" s="6"/>
      <c r="I708" s="6"/>
      <c r="K708" s="4"/>
    </row>
    <row r="709" spans="2:11" ht="15">
      <c r="B709" s="129"/>
      <c r="C709" s="130">
        <v>4110</v>
      </c>
      <c r="D709" s="128" t="s">
        <v>45</v>
      </c>
      <c r="E709" s="117">
        <v>18894</v>
      </c>
      <c r="G709" s="94"/>
      <c r="H709" s="6"/>
      <c r="I709" s="6"/>
      <c r="K709" s="4"/>
    </row>
    <row r="710" spans="2:11" ht="15">
      <c r="B710" s="129"/>
      <c r="C710" s="130">
        <v>4120</v>
      </c>
      <c r="D710" s="128" t="s">
        <v>46</v>
      </c>
      <c r="E710" s="117">
        <v>2615</v>
      </c>
      <c r="G710" s="94"/>
      <c r="H710" s="6"/>
      <c r="I710" s="6"/>
      <c r="K710" s="4"/>
    </row>
    <row r="711" spans="2:11" ht="15">
      <c r="B711" s="129"/>
      <c r="C711" s="6">
        <v>4210</v>
      </c>
      <c r="D711" t="s">
        <v>49</v>
      </c>
      <c r="E711" s="117">
        <v>1000</v>
      </c>
      <c r="G711" s="94"/>
      <c r="H711" s="6"/>
      <c r="I711" s="6"/>
      <c r="K711" s="4"/>
    </row>
    <row r="712" spans="3:11" ht="12.75">
      <c r="C712" s="6">
        <v>4240</v>
      </c>
      <c r="D712" t="s">
        <v>421</v>
      </c>
      <c r="E712" s="79">
        <v>1000</v>
      </c>
      <c r="G712" s="94"/>
      <c r="H712" s="6"/>
      <c r="I712" s="6"/>
      <c r="K712" s="4"/>
    </row>
    <row r="713" spans="3:11" ht="12.75">
      <c r="C713" s="6">
        <v>4260</v>
      </c>
      <c r="D713" t="s">
        <v>50</v>
      </c>
      <c r="E713" s="79">
        <v>303</v>
      </c>
      <c r="G713" s="94"/>
      <c r="H713" s="6"/>
      <c r="I713" s="6"/>
      <c r="K713" s="4"/>
    </row>
    <row r="714" spans="3:11" ht="12.75">
      <c r="C714" s="6">
        <v>4270</v>
      </c>
      <c r="D714" t="s">
        <v>51</v>
      </c>
      <c r="E714" s="79">
        <v>4000</v>
      </c>
      <c r="G714" s="94"/>
      <c r="H714" s="6"/>
      <c r="I714" s="6"/>
      <c r="K714" s="4"/>
    </row>
    <row r="715" spans="3:11" ht="12.75">
      <c r="C715" s="6">
        <v>4300</v>
      </c>
      <c r="D715" t="s">
        <v>52</v>
      </c>
      <c r="E715" s="79">
        <v>2500</v>
      </c>
      <c r="G715" s="94"/>
      <c r="H715" s="6"/>
      <c r="I715" s="6"/>
      <c r="K715" s="4"/>
    </row>
    <row r="716" spans="3:11" ht="12.75">
      <c r="C716" s="6">
        <v>4440</v>
      </c>
      <c r="D716" t="s">
        <v>55</v>
      </c>
      <c r="E716" s="79">
        <v>8632</v>
      </c>
      <c r="G716" s="94"/>
      <c r="H716" s="6"/>
      <c r="I716" s="6"/>
      <c r="K716" s="4"/>
    </row>
    <row r="717" spans="3:11" ht="12.75">
      <c r="C717" s="6">
        <v>4700</v>
      </c>
      <c r="D717" t="s">
        <v>262</v>
      </c>
      <c r="E717" s="79">
        <v>0</v>
      </c>
      <c r="G717" s="94"/>
      <c r="H717" s="6"/>
      <c r="I717" s="6"/>
      <c r="K717" s="4"/>
    </row>
    <row r="718" spans="4:11" ht="12.75">
      <c r="D718" t="s">
        <v>263</v>
      </c>
      <c r="G718" s="94"/>
      <c r="H718" s="6"/>
      <c r="I718" s="6"/>
      <c r="K718" s="4"/>
    </row>
    <row r="719" spans="7:11" ht="12.75">
      <c r="G719" s="94"/>
      <c r="H719" s="6"/>
      <c r="I719" s="6"/>
      <c r="K719" s="4"/>
    </row>
    <row r="720" spans="7:11" ht="12.75">
      <c r="G720" s="94"/>
      <c r="H720" s="6"/>
      <c r="I720" s="6"/>
      <c r="K720" s="4"/>
    </row>
    <row r="721" spans="7:11" ht="12.75">
      <c r="G721" s="94"/>
      <c r="H721" s="6"/>
      <c r="I721" s="6"/>
      <c r="K721" s="4"/>
    </row>
    <row r="722" spans="7:11" ht="12.75">
      <c r="G722" s="94"/>
      <c r="H722" s="6"/>
      <c r="I722" s="6"/>
      <c r="K722" s="4"/>
    </row>
    <row r="723" spans="7:11" ht="12.75">
      <c r="G723" s="94"/>
      <c r="H723" s="6"/>
      <c r="I723" s="6"/>
      <c r="K723" s="4"/>
    </row>
    <row r="724" spans="7:11" ht="14.25" customHeight="1">
      <c r="G724" s="94"/>
      <c r="H724" s="6"/>
      <c r="I724" s="6"/>
      <c r="K724" s="4"/>
    </row>
    <row r="725" spans="7:11" ht="12.75">
      <c r="G725" s="94"/>
      <c r="H725" s="6"/>
      <c r="I725" s="6"/>
      <c r="K725" s="4"/>
    </row>
    <row r="726" spans="7:11" ht="12.75">
      <c r="G726" s="94"/>
      <c r="H726" s="6"/>
      <c r="I726" s="6"/>
      <c r="K726" s="4"/>
    </row>
    <row r="727" spans="7:11" ht="12.75">
      <c r="G727" s="94"/>
      <c r="H727" s="6"/>
      <c r="I727" s="6"/>
      <c r="K727" s="4"/>
    </row>
    <row r="728" spans="7:11" ht="12.75">
      <c r="G728" s="94"/>
      <c r="H728" s="6"/>
      <c r="I728" s="6"/>
      <c r="K728" s="4"/>
    </row>
    <row r="729" spans="1:11" ht="12.75">
      <c r="A729" s="3"/>
      <c r="B729" s="3"/>
      <c r="E729" s="81"/>
      <c r="G729" s="94"/>
      <c r="H729" s="6"/>
      <c r="I729" s="6"/>
      <c r="K729" s="4"/>
    </row>
    <row r="730" spans="1:11" ht="12.75">
      <c r="A730" s="21"/>
      <c r="B730" s="21"/>
      <c r="C730" s="21"/>
      <c r="D730" s="22"/>
      <c r="E730" s="118"/>
      <c r="G730" s="94"/>
      <c r="H730" s="6"/>
      <c r="I730" s="6"/>
      <c r="K730" s="4"/>
    </row>
    <row r="731" spans="5:11" ht="12.75">
      <c r="E731" s="79" t="s">
        <v>12</v>
      </c>
      <c r="G731" s="94"/>
      <c r="H731" s="6"/>
      <c r="I731" s="6"/>
      <c r="K731" s="4"/>
    </row>
    <row r="732" spans="4:11" ht="12.75">
      <c r="D732" s="7" t="s">
        <v>514</v>
      </c>
      <c r="E732" s="79" t="s">
        <v>636</v>
      </c>
      <c r="G732" s="94"/>
      <c r="H732" s="6"/>
      <c r="I732" s="6"/>
      <c r="K732" s="4"/>
    </row>
    <row r="733" spans="4:11" ht="12.75">
      <c r="D733" s="6" t="s">
        <v>18</v>
      </c>
      <c r="E733" s="79" t="s">
        <v>180</v>
      </c>
      <c r="G733" s="94"/>
      <c r="H733" s="6"/>
      <c r="I733" s="6"/>
      <c r="K733" s="4"/>
    </row>
    <row r="734" spans="5:11" ht="12.75">
      <c r="E734" s="79" t="s">
        <v>634</v>
      </c>
      <c r="G734" s="94"/>
      <c r="H734" s="6"/>
      <c r="I734" s="6"/>
      <c r="K734" s="4"/>
    </row>
    <row r="735" spans="1:11" ht="12.75">
      <c r="A735" s="1" t="s">
        <v>0</v>
      </c>
      <c r="B735" s="1" t="s">
        <v>4</v>
      </c>
      <c r="C735" s="1" t="s">
        <v>5</v>
      </c>
      <c r="D735" s="1" t="s">
        <v>6</v>
      </c>
      <c r="E735" s="82" t="s">
        <v>7</v>
      </c>
      <c r="G735" s="94"/>
      <c r="H735" s="6"/>
      <c r="I735" s="6"/>
      <c r="K735" s="4"/>
    </row>
    <row r="736" spans="1:11" s="5" customFormat="1" ht="12.75">
      <c r="A736" s="7">
        <v>801</v>
      </c>
      <c r="B736" s="7"/>
      <c r="C736" s="7"/>
      <c r="D736" s="5" t="s">
        <v>11</v>
      </c>
      <c r="E736" s="93">
        <f>E737+E759+E764</f>
        <v>2226194</v>
      </c>
      <c r="G736" s="98"/>
      <c r="H736" s="7"/>
      <c r="I736" s="7"/>
      <c r="K736" s="8"/>
    </row>
    <row r="737" spans="2:11" ht="12.75">
      <c r="B737" s="6">
        <v>80104</v>
      </c>
      <c r="D737" t="s">
        <v>178</v>
      </c>
      <c r="E737" s="79">
        <f>SUM(E738:E758)</f>
        <v>2199500</v>
      </c>
      <c r="G737" s="94"/>
      <c r="H737" s="6"/>
      <c r="I737" s="6"/>
      <c r="K737" s="4"/>
    </row>
    <row r="738" spans="3:11" ht="12.75">
      <c r="C738" s="6">
        <v>3020</v>
      </c>
      <c r="D738" t="s">
        <v>42</v>
      </c>
      <c r="E738" s="79">
        <v>15000</v>
      </c>
      <c r="G738" s="94"/>
      <c r="H738" s="6"/>
      <c r="I738" s="6"/>
      <c r="K738" s="4"/>
    </row>
    <row r="739" spans="3:11" ht="12.75">
      <c r="C739" s="6">
        <v>4010</v>
      </c>
      <c r="D739" t="s">
        <v>43</v>
      </c>
      <c r="E739" s="79">
        <v>1549250</v>
      </c>
      <c r="G739" s="94"/>
      <c r="H739" s="6"/>
      <c r="I739" s="6"/>
      <c r="K739" s="4"/>
    </row>
    <row r="740" spans="3:11" ht="12.75">
      <c r="C740" s="6">
        <v>4040</v>
      </c>
      <c r="D740" t="s">
        <v>44</v>
      </c>
      <c r="E740" s="79">
        <v>109560</v>
      </c>
      <c r="G740" s="94"/>
      <c r="H740" s="6"/>
      <c r="I740" s="6"/>
      <c r="K740" s="4"/>
    </row>
    <row r="741" spans="3:11" ht="12.75">
      <c r="C741" s="6">
        <v>4110</v>
      </c>
      <c r="D741" t="s">
        <v>45</v>
      </c>
      <c r="E741" s="79">
        <v>263570</v>
      </c>
      <c r="G741" s="94"/>
      <c r="H741" s="6"/>
      <c r="I741" s="6"/>
      <c r="K741" s="4"/>
    </row>
    <row r="742" spans="3:11" ht="12.75">
      <c r="C742" s="6">
        <v>4120</v>
      </c>
      <c r="D742" t="s">
        <v>46</v>
      </c>
      <c r="E742" s="79">
        <v>23940</v>
      </c>
      <c r="G742" s="94"/>
      <c r="H742" s="6"/>
      <c r="I742" s="6"/>
      <c r="K742" s="4"/>
    </row>
    <row r="743" spans="3:11" ht="12.75">
      <c r="C743" s="6">
        <v>4170</v>
      </c>
      <c r="D743" t="s">
        <v>236</v>
      </c>
      <c r="E743" s="79">
        <v>5500</v>
      </c>
      <c r="G743" s="94"/>
      <c r="H743" s="6"/>
      <c r="I743" s="6"/>
      <c r="K743" s="4"/>
    </row>
    <row r="744" spans="3:11" ht="12.75">
      <c r="C744" s="6">
        <v>4210</v>
      </c>
      <c r="D744" t="s">
        <v>49</v>
      </c>
      <c r="E744" s="79">
        <v>13000</v>
      </c>
      <c r="G744" s="94"/>
      <c r="H744" s="6"/>
      <c r="I744" s="6"/>
      <c r="K744" s="4"/>
    </row>
    <row r="745" spans="3:11" ht="12.75">
      <c r="C745" s="6">
        <v>4240</v>
      </c>
      <c r="D745" t="s">
        <v>421</v>
      </c>
      <c r="E745" s="79">
        <v>3400</v>
      </c>
      <c r="G745" s="94"/>
      <c r="H745" s="6"/>
      <c r="I745" s="6"/>
      <c r="K745" s="4"/>
    </row>
    <row r="746" spans="3:11" ht="12.75">
      <c r="C746" s="6">
        <v>4260</v>
      </c>
      <c r="D746" t="s">
        <v>50</v>
      </c>
      <c r="E746" s="79">
        <v>83150</v>
      </c>
      <c r="G746" s="94"/>
      <c r="H746" s="6"/>
      <c r="I746" s="6"/>
      <c r="K746" s="4"/>
    </row>
    <row r="747" spans="3:11" ht="12.75">
      <c r="C747" s="6">
        <v>4270</v>
      </c>
      <c r="D747" t="s">
        <v>51</v>
      </c>
      <c r="E747" s="79">
        <v>10000</v>
      </c>
      <c r="G747" s="94"/>
      <c r="H747" s="6"/>
      <c r="I747" s="6"/>
      <c r="K747" s="4"/>
    </row>
    <row r="748" spans="3:11" ht="12.75">
      <c r="C748" s="6">
        <v>4280</v>
      </c>
      <c r="D748" t="s">
        <v>255</v>
      </c>
      <c r="E748" s="79">
        <v>2000</v>
      </c>
      <c r="G748" s="94"/>
      <c r="H748" s="6"/>
      <c r="I748" s="6"/>
      <c r="K748" s="4"/>
    </row>
    <row r="749" spans="3:11" ht="12.75">
      <c r="C749" s="6">
        <v>4300</v>
      </c>
      <c r="D749" t="s">
        <v>52</v>
      </c>
      <c r="E749" s="79">
        <v>17195</v>
      </c>
      <c r="G749" s="94"/>
      <c r="H749" s="6"/>
      <c r="I749" s="6"/>
      <c r="K749" s="4"/>
    </row>
    <row r="750" spans="3:11" ht="12.75">
      <c r="C750" s="6">
        <v>4360</v>
      </c>
      <c r="D750" t="s">
        <v>327</v>
      </c>
      <c r="E750" s="79">
        <v>2500</v>
      </c>
      <c r="G750" s="94"/>
      <c r="H750" s="6"/>
      <c r="I750" s="6"/>
      <c r="K750" s="4"/>
    </row>
    <row r="751" spans="3:11" ht="12.75">
      <c r="C751" s="6">
        <v>4400</v>
      </c>
      <c r="D751" t="s">
        <v>281</v>
      </c>
      <c r="E751" s="79">
        <v>15600</v>
      </c>
      <c r="G751" s="94"/>
      <c r="H751" s="6"/>
      <c r="I751" s="6"/>
      <c r="K751" s="4"/>
    </row>
    <row r="752" spans="4:11" ht="12.75">
      <c r="D752" t="s">
        <v>269</v>
      </c>
      <c r="G752" s="94"/>
      <c r="H752" s="6"/>
      <c r="I752" s="6"/>
      <c r="K752" s="4"/>
    </row>
    <row r="753" spans="3:11" ht="12.75">
      <c r="C753" s="6">
        <v>4410</v>
      </c>
      <c r="D753" t="s">
        <v>53</v>
      </c>
      <c r="E753" s="79">
        <v>700</v>
      </c>
      <c r="G753" s="94"/>
      <c r="H753" s="6"/>
      <c r="I753" s="6"/>
      <c r="K753" s="4"/>
    </row>
    <row r="754" spans="3:11" ht="12.75">
      <c r="C754" s="6">
        <v>4430</v>
      </c>
      <c r="D754" t="s">
        <v>54</v>
      </c>
      <c r="E754" s="79">
        <v>1855</v>
      </c>
      <c r="G754" s="94"/>
      <c r="H754" s="6"/>
      <c r="I754" s="6"/>
      <c r="K754" s="4"/>
    </row>
    <row r="755" spans="1:11" ht="12.75">
      <c r="A755" s="3"/>
      <c r="B755" s="3"/>
      <c r="C755" s="6">
        <v>4440</v>
      </c>
      <c r="D755" t="s">
        <v>55</v>
      </c>
      <c r="E755" s="90">
        <v>82830</v>
      </c>
      <c r="G755" s="94"/>
      <c r="H755" s="6"/>
      <c r="I755" s="6"/>
      <c r="K755" s="4"/>
    </row>
    <row r="756" spans="1:11" ht="12.75">
      <c r="A756" s="3"/>
      <c r="B756" s="3"/>
      <c r="C756" s="6">
        <v>4520</v>
      </c>
      <c r="D756" t="s">
        <v>383</v>
      </c>
      <c r="E756" s="90">
        <v>450</v>
      </c>
      <c r="G756" s="94"/>
      <c r="H756" s="6"/>
      <c r="I756" s="6"/>
      <c r="K756" s="4"/>
    </row>
    <row r="757" spans="1:11" ht="12.75">
      <c r="A757" s="3"/>
      <c r="B757" s="3"/>
      <c r="C757" s="6">
        <v>4700</v>
      </c>
      <c r="D757" t="s">
        <v>262</v>
      </c>
      <c r="E757" s="90">
        <v>0</v>
      </c>
      <c r="G757" s="94"/>
      <c r="H757" s="6"/>
      <c r="I757" s="6"/>
      <c r="K757" s="4"/>
    </row>
    <row r="758" spans="1:11" ht="12.75">
      <c r="A758" s="3"/>
      <c r="B758" s="3"/>
      <c r="D758" t="s">
        <v>263</v>
      </c>
      <c r="E758" s="90"/>
      <c r="G758" s="94"/>
      <c r="H758" s="6"/>
      <c r="I758" s="6"/>
      <c r="K758" s="4"/>
    </row>
    <row r="759" spans="1:11" ht="12" customHeight="1">
      <c r="A759" s="7"/>
      <c r="B759" s="7">
        <v>80146</v>
      </c>
      <c r="C759" s="7"/>
      <c r="D759" s="5" t="s">
        <v>175</v>
      </c>
      <c r="E759" s="93">
        <f>SUM(E760:E762)</f>
        <v>9260</v>
      </c>
      <c r="G759" s="94"/>
      <c r="H759" s="6"/>
      <c r="I759" s="6"/>
      <c r="K759" s="4"/>
    </row>
    <row r="760" spans="1:11" ht="12" customHeight="1">
      <c r="A760" s="7"/>
      <c r="B760" s="7"/>
      <c r="C760" s="6">
        <v>4210</v>
      </c>
      <c r="D760" t="s">
        <v>49</v>
      </c>
      <c r="E760" s="117">
        <v>2260</v>
      </c>
      <c r="G760" s="94"/>
      <c r="H760" s="6"/>
      <c r="I760" s="6"/>
      <c r="K760" s="4"/>
    </row>
    <row r="761" spans="1:11" ht="12" customHeight="1">
      <c r="A761" s="7"/>
      <c r="B761" s="7"/>
      <c r="C761" s="6">
        <v>4410</v>
      </c>
      <c r="D761" t="s">
        <v>53</v>
      </c>
      <c r="E761" s="117">
        <v>0</v>
      </c>
      <c r="G761" s="94"/>
      <c r="H761" s="6"/>
      <c r="I761" s="6"/>
      <c r="K761" s="4"/>
    </row>
    <row r="762" spans="3:11" ht="12.75" customHeight="1">
      <c r="C762" s="6">
        <v>4700</v>
      </c>
      <c r="D762" t="s">
        <v>262</v>
      </c>
      <c r="E762" s="79">
        <v>7000</v>
      </c>
      <c r="G762" s="94"/>
      <c r="H762" s="6"/>
      <c r="I762" s="6"/>
      <c r="K762" s="4"/>
    </row>
    <row r="763" spans="4:11" ht="12.75" customHeight="1">
      <c r="D763" t="s">
        <v>263</v>
      </c>
      <c r="G763" s="94"/>
      <c r="H763" s="6"/>
      <c r="I763" s="6"/>
      <c r="K763" s="4"/>
    </row>
    <row r="764" spans="2:11" ht="12.75" customHeight="1">
      <c r="B764" s="126" t="s">
        <v>409</v>
      </c>
      <c r="C764" s="127"/>
      <c r="D764" s="128" t="s">
        <v>422</v>
      </c>
      <c r="E764" s="79">
        <f>SUM(E767:E772)</f>
        <v>17434</v>
      </c>
      <c r="G764" s="94"/>
      <c r="H764" s="6"/>
      <c r="I764" s="6"/>
      <c r="K764" s="4"/>
    </row>
    <row r="765" spans="2:11" ht="12.75" customHeight="1">
      <c r="B765" s="129"/>
      <c r="C765" s="127"/>
      <c r="D765" s="128" t="s">
        <v>423</v>
      </c>
      <c r="G765" s="94"/>
      <c r="H765" s="6"/>
      <c r="I765" s="6"/>
      <c r="K765" s="4"/>
    </row>
    <row r="766" spans="2:11" ht="12.75" customHeight="1">
      <c r="B766" s="129"/>
      <c r="C766" s="127"/>
      <c r="D766" s="128" t="s">
        <v>424</v>
      </c>
      <c r="G766" s="94"/>
      <c r="H766" s="6"/>
      <c r="I766" s="6"/>
      <c r="K766" s="4"/>
    </row>
    <row r="767" spans="3:11" ht="12.75" customHeight="1">
      <c r="C767" s="6">
        <v>4010</v>
      </c>
      <c r="D767" t="s">
        <v>43</v>
      </c>
      <c r="E767" s="79">
        <v>11570</v>
      </c>
      <c r="G767" s="94"/>
      <c r="H767" s="6"/>
      <c r="I767" s="6"/>
      <c r="K767" s="4"/>
    </row>
    <row r="768" spans="3:11" ht="12.75" customHeight="1">
      <c r="C768" s="6">
        <v>4040</v>
      </c>
      <c r="D768" t="s">
        <v>44</v>
      </c>
      <c r="E768" s="79">
        <v>900</v>
      </c>
      <c r="G768" s="94"/>
      <c r="H768" s="6"/>
      <c r="I768" s="6"/>
      <c r="K768" s="4"/>
    </row>
    <row r="769" spans="3:11" ht="12.75" customHeight="1">
      <c r="C769" s="6">
        <v>4110</v>
      </c>
      <c r="D769" t="s">
        <v>45</v>
      </c>
      <c r="E769" s="79">
        <v>2576</v>
      </c>
      <c r="G769" s="94"/>
      <c r="H769" s="6"/>
      <c r="I769" s="6"/>
      <c r="K769" s="4"/>
    </row>
    <row r="770" spans="3:11" ht="12.75" customHeight="1">
      <c r="C770" s="6">
        <v>4120</v>
      </c>
      <c r="D770" t="s">
        <v>46</v>
      </c>
      <c r="E770" s="79">
        <v>388</v>
      </c>
      <c r="G770" s="94"/>
      <c r="H770" s="6"/>
      <c r="I770" s="6"/>
      <c r="K770" s="4"/>
    </row>
    <row r="771" spans="3:11" ht="13.5" customHeight="1">
      <c r="C771" s="6">
        <v>4210</v>
      </c>
      <c r="D771" t="s">
        <v>49</v>
      </c>
      <c r="E771" s="79">
        <v>1000</v>
      </c>
      <c r="G771" s="94"/>
      <c r="H771" s="6"/>
      <c r="I771" s="6"/>
      <c r="K771" s="4"/>
    </row>
    <row r="772" spans="3:11" ht="12.75" customHeight="1">
      <c r="C772" s="6">
        <v>4240</v>
      </c>
      <c r="D772" t="s">
        <v>421</v>
      </c>
      <c r="E772" s="79">
        <v>1000</v>
      </c>
      <c r="G772" s="94"/>
      <c r="H772" s="6"/>
      <c r="I772" s="6"/>
      <c r="K772" s="4"/>
    </row>
    <row r="773" spans="7:11" ht="12.75" customHeight="1">
      <c r="G773" s="94"/>
      <c r="H773" s="6"/>
      <c r="I773" s="6"/>
      <c r="K773" s="4"/>
    </row>
    <row r="774" spans="7:11" ht="12.75" customHeight="1">
      <c r="G774" s="94"/>
      <c r="H774" s="6"/>
      <c r="I774" s="6"/>
      <c r="K774" s="4"/>
    </row>
    <row r="775" spans="7:11" ht="12.75" customHeight="1">
      <c r="G775" s="94"/>
      <c r="H775" s="6"/>
      <c r="I775" s="6"/>
      <c r="K775" s="4"/>
    </row>
    <row r="776" spans="7:11" ht="12.75" customHeight="1">
      <c r="G776" s="94"/>
      <c r="H776" s="6"/>
      <c r="I776" s="6"/>
      <c r="K776" s="4"/>
    </row>
    <row r="777" spans="7:11" ht="12.75" customHeight="1">
      <c r="G777" s="94"/>
      <c r="H777" s="6"/>
      <c r="I777" s="6"/>
      <c r="K777" s="4"/>
    </row>
    <row r="778" spans="7:11" ht="12.75" customHeight="1">
      <c r="G778" s="94"/>
      <c r="H778" s="6"/>
      <c r="I778" s="6"/>
      <c r="K778" s="4"/>
    </row>
    <row r="779" spans="7:11" ht="12.75" customHeight="1">
      <c r="G779" s="94"/>
      <c r="H779" s="6"/>
      <c r="I779" s="6"/>
      <c r="K779" s="4"/>
    </row>
    <row r="780" spans="7:11" ht="12.75" customHeight="1">
      <c r="G780" s="94"/>
      <c r="H780" s="6"/>
      <c r="I780" s="6"/>
      <c r="K780" s="4"/>
    </row>
    <row r="781" spans="7:11" ht="12.75" customHeight="1">
      <c r="G781" s="94"/>
      <c r="H781" s="6"/>
      <c r="I781" s="6"/>
      <c r="K781" s="4"/>
    </row>
    <row r="782" spans="7:11" ht="12.75" customHeight="1">
      <c r="G782" s="94"/>
      <c r="H782" s="6"/>
      <c r="I782" s="6"/>
      <c r="K782" s="4"/>
    </row>
    <row r="783" spans="7:11" ht="12.75" customHeight="1">
      <c r="G783" s="94"/>
      <c r="H783" s="6"/>
      <c r="I783" s="6"/>
      <c r="K783" s="4"/>
    </row>
    <row r="784" spans="5:11" ht="12.75">
      <c r="E784" s="79" t="s">
        <v>22</v>
      </c>
      <c r="G784" s="94"/>
      <c r="H784" s="6"/>
      <c r="I784" s="6"/>
      <c r="K784" s="4"/>
    </row>
    <row r="785" spans="4:11" ht="12.75">
      <c r="D785" s="7" t="s">
        <v>513</v>
      </c>
      <c r="E785" s="79" t="s">
        <v>636</v>
      </c>
      <c r="G785" s="94"/>
      <c r="H785" s="6"/>
      <c r="I785" s="6"/>
      <c r="K785" s="4"/>
    </row>
    <row r="786" spans="4:11" ht="12.75">
      <c r="D786" s="6" t="s">
        <v>28</v>
      </c>
      <c r="E786" s="79" t="s">
        <v>180</v>
      </c>
      <c r="G786" s="94"/>
      <c r="H786" s="6"/>
      <c r="I786" s="6"/>
      <c r="K786" s="4"/>
    </row>
    <row r="787" spans="5:11" ht="12.75">
      <c r="E787" s="79" t="s">
        <v>632</v>
      </c>
      <c r="G787" s="94"/>
      <c r="H787" s="6"/>
      <c r="I787" s="6"/>
      <c r="K787" s="4"/>
    </row>
    <row r="788" spans="1:11" ht="12.75">
      <c r="A788" s="1" t="s">
        <v>0</v>
      </c>
      <c r="B788" s="1" t="s">
        <v>4</v>
      </c>
      <c r="C788" s="1" t="s">
        <v>5</v>
      </c>
      <c r="D788" s="1" t="s">
        <v>6</v>
      </c>
      <c r="E788" s="82"/>
      <c r="G788" s="94"/>
      <c r="H788" s="6"/>
      <c r="I788" s="6"/>
      <c r="K788" s="4"/>
    </row>
    <row r="789" spans="7:11" ht="12.75">
      <c r="G789" s="94"/>
      <c r="H789" s="6"/>
      <c r="I789" s="6"/>
      <c r="K789" s="4"/>
    </row>
    <row r="790" spans="1:11" s="5" customFormat="1" ht="12.75">
      <c r="A790" s="7">
        <v>801</v>
      </c>
      <c r="B790" s="7"/>
      <c r="C790" s="7"/>
      <c r="D790" s="5" t="s">
        <v>11</v>
      </c>
      <c r="E790" s="93">
        <f>E791+E811+E817</f>
        <v>1643500</v>
      </c>
      <c r="G790" s="98"/>
      <c r="H790" s="7"/>
      <c r="I790" s="7"/>
      <c r="K790" s="8"/>
    </row>
    <row r="791" spans="2:11" ht="12.75">
      <c r="B791" s="6">
        <v>80104</v>
      </c>
      <c r="D791" t="s">
        <v>178</v>
      </c>
      <c r="E791" s="79">
        <f>SUM(E792:E810)</f>
        <v>1514665</v>
      </c>
      <c r="G791" s="94"/>
      <c r="H791" s="6"/>
      <c r="I791" s="6"/>
      <c r="K791" s="4"/>
    </row>
    <row r="792" spans="3:11" ht="12.75">
      <c r="C792" s="6">
        <v>3020</v>
      </c>
      <c r="D792" t="s">
        <v>42</v>
      </c>
      <c r="E792" s="88">
        <v>9000</v>
      </c>
      <c r="G792" s="94"/>
      <c r="H792" s="6"/>
      <c r="I792" s="6"/>
      <c r="K792" s="4"/>
    </row>
    <row r="793" spans="3:11" ht="12.75">
      <c r="C793" s="6">
        <v>4010</v>
      </c>
      <c r="D793" t="s">
        <v>43</v>
      </c>
      <c r="E793" s="88">
        <v>1055250</v>
      </c>
      <c r="G793" s="94"/>
      <c r="H793" s="6"/>
      <c r="I793" s="6"/>
      <c r="K793" s="4"/>
    </row>
    <row r="794" spans="3:11" ht="12.75">
      <c r="C794" s="6">
        <v>4040</v>
      </c>
      <c r="D794" t="s">
        <v>44</v>
      </c>
      <c r="E794" s="88">
        <v>64533</v>
      </c>
      <c r="G794" s="94"/>
      <c r="H794" s="6"/>
      <c r="I794" s="6"/>
      <c r="K794" s="4"/>
    </row>
    <row r="795" spans="3:11" ht="12.75">
      <c r="C795" s="6">
        <v>4110</v>
      </c>
      <c r="D795" t="s">
        <v>45</v>
      </c>
      <c r="E795" s="88">
        <v>177000</v>
      </c>
      <c r="G795" s="94"/>
      <c r="H795" s="6"/>
      <c r="I795" s="6"/>
      <c r="K795" s="4"/>
    </row>
    <row r="796" spans="3:11" ht="12.75">
      <c r="C796" s="6">
        <v>4120</v>
      </c>
      <c r="D796" t="s">
        <v>46</v>
      </c>
      <c r="E796" s="88">
        <v>23700</v>
      </c>
      <c r="G796" s="94"/>
      <c r="H796" s="6"/>
      <c r="I796" s="6"/>
      <c r="K796" s="4"/>
    </row>
    <row r="797" spans="3:11" ht="12.75">
      <c r="C797" s="6">
        <v>4170</v>
      </c>
      <c r="D797" t="s">
        <v>236</v>
      </c>
      <c r="E797" s="88">
        <v>6000</v>
      </c>
      <c r="G797" s="94"/>
      <c r="H797" s="6"/>
      <c r="I797" s="6"/>
      <c r="K797" s="4"/>
    </row>
    <row r="798" spans="3:11" ht="12.75">
      <c r="C798" s="6">
        <v>4210</v>
      </c>
      <c r="D798" t="s">
        <v>49</v>
      </c>
      <c r="E798" s="88">
        <v>15180</v>
      </c>
      <c r="G798" s="94"/>
      <c r="H798" s="6"/>
      <c r="I798" s="6"/>
      <c r="K798" s="4"/>
    </row>
    <row r="799" spans="3:11" ht="12.75">
      <c r="C799" s="6">
        <v>4240</v>
      </c>
      <c r="D799" t="s">
        <v>421</v>
      </c>
      <c r="E799" s="88">
        <v>3365</v>
      </c>
      <c r="G799" s="94"/>
      <c r="H799" s="6"/>
      <c r="I799" s="6"/>
      <c r="K799" s="4"/>
    </row>
    <row r="800" spans="3:11" ht="12.75">
      <c r="C800" s="6">
        <v>4260</v>
      </c>
      <c r="D800" t="s">
        <v>50</v>
      </c>
      <c r="E800" s="88">
        <v>80250</v>
      </c>
      <c r="G800" s="94"/>
      <c r="H800" s="6"/>
      <c r="I800" s="6"/>
      <c r="K800" s="4"/>
    </row>
    <row r="801" spans="3:11" ht="12.75">
      <c r="C801" s="6">
        <v>4270</v>
      </c>
      <c r="D801" t="s">
        <v>51</v>
      </c>
      <c r="E801" s="88">
        <v>15500</v>
      </c>
      <c r="G801" s="94"/>
      <c r="H801" s="6"/>
      <c r="I801" s="6"/>
      <c r="K801" s="4"/>
    </row>
    <row r="802" spans="3:11" ht="12.75">
      <c r="C802" s="6">
        <v>4280</v>
      </c>
      <c r="D802" t="s">
        <v>255</v>
      </c>
      <c r="E802" s="88">
        <v>2000</v>
      </c>
      <c r="G802" s="94"/>
      <c r="H802" s="6"/>
      <c r="I802" s="6"/>
      <c r="K802" s="4"/>
    </row>
    <row r="803" spans="3:11" ht="12.75">
      <c r="C803" s="6">
        <v>4300</v>
      </c>
      <c r="D803" t="s">
        <v>52</v>
      </c>
      <c r="E803" s="88">
        <v>11484</v>
      </c>
      <c r="G803" s="94"/>
      <c r="H803" s="6"/>
      <c r="I803" s="6"/>
      <c r="K803" s="4"/>
    </row>
    <row r="804" spans="3:11" ht="12.75">
      <c r="C804" s="6">
        <v>4360</v>
      </c>
      <c r="D804" t="s">
        <v>327</v>
      </c>
      <c r="E804" s="88">
        <v>2000</v>
      </c>
      <c r="G804" s="94"/>
      <c r="H804" s="6"/>
      <c r="I804" s="6"/>
      <c r="K804" s="4"/>
    </row>
    <row r="805" spans="3:11" ht="14.25" customHeight="1">
      <c r="C805" s="6">
        <v>4410</v>
      </c>
      <c r="D805" t="s">
        <v>53</v>
      </c>
      <c r="E805" s="88">
        <v>86</v>
      </c>
      <c r="G805" s="94"/>
      <c r="H805" s="6"/>
      <c r="I805" s="6"/>
      <c r="K805" s="4"/>
    </row>
    <row r="806" spans="3:11" ht="12.75">
      <c r="C806" s="6">
        <v>4430</v>
      </c>
      <c r="D806" t="s">
        <v>54</v>
      </c>
      <c r="E806" s="88">
        <v>1670</v>
      </c>
      <c r="G806" s="94"/>
      <c r="H806" s="6"/>
      <c r="I806" s="6"/>
      <c r="K806" s="4"/>
    </row>
    <row r="807" spans="1:11" ht="12.75">
      <c r="A807" s="3"/>
      <c r="B807" s="3"/>
      <c r="C807" s="6">
        <v>4440</v>
      </c>
      <c r="D807" t="s">
        <v>55</v>
      </c>
      <c r="E807" s="88">
        <v>46287</v>
      </c>
      <c r="G807" s="94"/>
      <c r="H807" s="6"/>
      <c r="I807" s="6"/>
      <c r="K807" s="4"/>
    </row>
    <row r="808" spans="1:11" ht="12.75">
      <c r="A808" s="3"/>
      <c r="B808" s="3"/>
      <c r="C808" s="6">
        <v>4520</v>
      </c>
      <c r="D808" t="s">
        <v>383</v>
      </c>
      <c r="E808" s="88">
        <v>360</v>
      </c>
      <c r="G808" s="94"/>
      <c r="H808" s="6"/>
      <c r="I808" s="6"/>
      <c r="K808" s="4"/>
    </row>
    <row r="809" spans="1:11" ht="12.75">
      <c r="A809" s="3"/>
      <c r="B809" s="3"/>
      <c r="C809" s="6">
        <v>4700</v>
      </c>
      <c r="D809" t="s">
        <v>262</v>
      </c>
      <c r="E809" s="88">
        <v>1000</v>
      </c>
      <c r="G809" s="94"/>
      <c r="H809" s="6"/>
      <c r="I809" s="6"/>
      <c r="K809" s="4"/>
    </row>
    <row r="810" spans="1:11" ht="12.75">
      <c r="A810" s="3"/>
      <c r="B810" s="3"/>
      <c r="D810" t="s">
        <v>263</v>
      </c>
      <c r="E810" s="88"/>
      <c r="G810" s="94"/>
      <c r="H810" s="6"/>
      <c r="I810" s="6"/>
      <c r="K810" s="4"/>
    </row>
    <row r="811" spans="1:11" ht="12.75">
      <c r="A811" s="7"/>
      <c r="B811" s="7">
        <v>80146</v>
      </c>
      <c r="C811" s="7"/>
      <c r="D811" s="5" t="s">
        <v>175</v>
      </c>
      <c r="E811" s="93">
        <f>SUM(E812:E815)</f>
        <v>5435</v>
      </c>
      <c r="G811" s="94"/>
      <c r="H811" s="6"/>
      <c r="I811" s="6"/>
      <c r="K811" s="4"/>
    </row>
    <row r="812" spans="1:11" ht="12.75">
      <c r="A812" s="7"/>
      <c r="B812" s="7"/>
      <c r="C812" s="6">
        <v>4210</v>
      </c>
      <c r="D812" t="s">
        <v>49</v>
      </c>
      <c r="E812" s="79">
        <v>535</v>
      </c>
      <c r="G812" s="94"/>
      <c r="H812" s="6"/>
      <c r="I812" s="6"/>
      <c r="K812" s="4"/>
    </row>
    <row r="813" spans="1:11" ht="12.75">
      <c r="A813" s="7"/>
      <c r="C813" s="6">
        <v>4300</v>
      </c>
      <c r="D813" t="s">
        <v>52</v>
      </c>
      <c r="E813" s="96">
        <v>0</v>
      </c>
      <c r="G813" s="94"/>
      <c r="H813" s="6"/>
      <c r="I813" s="6"/>
      <c r="K813" s="4"/>
    </row>
    <row r="814" spans="1:11" ht="12.75">
      <c r="A814" s="7"/>
      <c r="C814" s="6">
        <v>4410</v>
      </c>
      <c r="D814" t="s">
        <v>53</v>
      </c>
      <c r="E814" s="96">
        <v>301</v>
      </c>
      <c r="G814" s="94"/>
      <c r="H814" s="6"/>
      <c r="I814" s="6"/>
      <c r="K814" s="4"/>
    </row>
    <row r="815" spans="1:11" ht="12.75">
      <c r="A815" s="3"/>
      <c r="B815" s="3"/>
      <c r="C815" s="6">
        <v>4700</v>
      </c>
      <c r="D815" t="s">
        <v>262</v>
      </c>
      <c r="E815" s="88">
        <v>4599</v>
      </c>
      <c r="G815" s="94"/>
      <c r="H815" s="6"/>
      <c r="I815" s="6"/>
      <c r="K815" s="4"/>
    </row>
    <row r="816" spans="1:11" ht="12.75">
      <c r="A816" s="3"/>
      <c r="B816" s="3"/>
      <c r="D816" t="s">
        <v>263</v>
      </c>
      <c r="E816" s="88"/>
      <c r="G816" s="94"/>
      <c r="H816" s="6"/>
      <c r="I816" s="6"/>
      <c r="K816" s="4"/>
    </row>
    <row r="817" spans="2:11" ht="15">
      <c r="B817" s="126" t="s">
        <v>409</v>
      </c>
      <c r="C817" s="127"/>
      <c r="D817" s="128" t="s">
        <v>422</v>
      </c>
      <c r="E817" s="95">
        <f>SUM(E820:E829)</f>
        <v>123400</v>
      </c>
      <c r="G817" s="94"/>
      <c r="H817" s="6"/>
      <c r="I817" s="6"/>
      <c r="K817" s="4"/>
    </row>
    <row r="818" spans="2:11" ht="15">
      <c r="B818" s="129"/>
      <c r="C818" s="127"/>
      <c r="D818" s="128" t="s">
        <v>423</v>
      </c>
      <c r="E818" s="117"/>
      <c r="G818" s="94"/>
      <c r="H818" s="6"/>
      <c r="I818" s="6"/>
      <c r="K818" s="4"/>
    </row>
    <row r="819" spans="2:11" ht="15">
      <c r="B819" s="129"/>
      <c r="C819" s="127"/>
      <c r="D819" s="128" t="s">
        <v>424</v>
      </c>
      <c r="E819" s="117"/>
      <c r="G819" s="94"/>
      <c r="H819" s="6"/>
      <c r="I819" s="6"/>
      <c r="K819" s="4"/>
    </row>
    <row r="820" spans="2:11" ht="15">
      <c r="B820" s="129"/>
      <c r="C820" s="6">
        <v>3020</v>
      </c>
      <c r="D820" t="s">
        <v>42</v>
      </c>
      <c r="E820" s="117">
        <v>0</v>
      </c>
      <c r="G820" s="94"/>
      <c r="H820" s="6"/>
      <c r="I820" s="6"/>
      <c r="K820" s="4"/>
    </row>
    <row r="821" spans="2:11" ht="15">
      <c r="B821" s="129"/>
      <c r="C821" s="130">
        <v>4010</v>
      </c>
      <c r="D821" s="128" t="s">
        <v>43</v>
      </c>
      <c r="E821" s="117">
        <v>82385</v>
      </c>
      <c r="G821" s="94"/>
      <c r="H821" s="6"/>
      <c r="I821" s="6"/>
      <c r="K821" s="4"/>
    </row>
    <row r="822" spans="2:11" ht="15">
      <c r="B822" s="129"/>
      <c r="C822" s="6">
        <v>4040</v>
      </c>
      <c r="D822" t="s">
        <v>44</v>
      </c>
      <c r="E822" s="117">
        <v>14750</v>
      </c>
      <c r="G822" s="94"/>
      <c r="H822" s="6"/>
      <c r="I822" s="6"/>
      <c r="K822" s="4"/>
    </row>
    <row r="823" spans="2:11" ht="15">
      <c r="B823" s="129"/>
      <c r="C823" s="130">
        <v>4110</v>
      </c>
      <c r="D823" s="128" t="s">
        <v>45</v>
      </c>
      <c r="E823" s="117">
        <v>15234</v>
      </c>
      <c r="G823" s="94"/>
      <c r="H823" s="6"/>
      <c r="I823" s="6"/>
      <c r="K823" s="4"/>
    </row>
    <row r="824" spans="2:11" ht="15">
      <c r="B824" s="129"/>
      <c r="C824" s="130">
        <v>4120</v>
      </c>
      <c r="D824" s="128" t="s">
        <v>46</v>
      </c>
      <c r="E824" s="117">
        <v>2380</v>
      </c>
      <c r="G824" s="94"/>
      <c r="H824" s="6"/>
      <c r="I824" s="6"/>
      <c r="K824" s="4"/>
    </row>
    <row r="825" spans="2:11" ht="15">
      <c r="B825" s="129"/>
      <c r="C825" s="6">
        <v>4210</v>
      </c>
      <c r="D825" t="s">
        <v>49</v>
      </c>
      <c r="E825" s="117">
        <v>0</v>
      </c>
      <c r="G825" s="94"/>
      <c r="H825" s="6"/>
      <c r="I825" s="6"/>
      <c r="K825" s="4"/>
    </row>
    <row r="826" spans="3:5" ht="12.75">
      <c r="C826" s="6">
        <v>4240</v>
      </c>
      <c r="D826" t="s">
        <v>421</v>
      </c>
      <c r="E826" s="79">
        <v>0</v>
      </c>
    </row>
    <row r="827" spans="3:5" ht="12.75">
      <c r="C827" s="6">
        <v>4260</v>
      </c>
      <c r="D827" t="s">
        <v>50</v>
      </c>
      <c r="E827" s="79">
        <v>645</v>
      </c>
    </row>
    <row r="828" spans="3:16" ht="12.75">
      <c r="C828" s="6">
        <v>4270</v>
      </c>
      <c r="D828" t="s">
        <v>51</v>
      </c>
      <c r="E828" s="79">
        <v>0</v>
      </c>
      <c r="P828" t="s">
        <v>82</v>
      </c>
    </row>
    <row r="829" spans="3:5" ht="12.75">
      <c r="C829" s="6">
        <v>4440</v>
      </c>
      <c r="D829" t="s">
        <v>55</v>
      </c>
      <c r="E829" s="79">
        <v>8006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87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9"/>
  <sheetViews>
    <sheetView zoomScalePageLayoutView="0" workbookViewId="0" topLeftCell="A299">
      <selection activeCell="F325" sqref="F325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4" customWidth="1"/>
    <col min="4" max="4" width="57.25390625" style="13" customWidth="1"/>
    <col min="5" max="5" width="21.125" style="87" customWidth="1"/>
    <col min="7" max="7" width="15.125" style="0" customWidth="1"/>
  </cols>
  <sheetData>
    <row r="1" spans="1:5" ht="12.75">
      <c r="A1" s="6" t="s">
        <v>82</v>
      </c>
      <c r="E1" s="78" t="s">
        <v>492</v>
      </c>
    </row>
    <row r="2" ht="12.75">
      <c r="E2" s="79" t="s">
        <v>633</v>
      </c>
    </row>
    <row r="3" spans="4:5" ht="15.75">
      <c r="D3" s="44" t="s">
        <v>129</v>
      </c>
      <c r="E3" s="78" t="s">
        <v>180</v>
      </c>
    </row>
    <row r="4" spans="1:5" ht="12.75">
      <c r="A4" s="21"/>
      <c r="B4" s="21"/>
      <c r="C4" s="38"/>
      <c r="D4" s="45"/>
      <c r="E4" s="80" t="s">
        <v>634</v>
      </c>
    </row>
    <row r="5" spans="1:5" ht="13.5" thickBot="1">
      <c r="A5" s="3" t="s">
        <v>0</v>
      </c>
      <c r="B5" s="3" t="s">
        <v>32</v>
      </c>
      <c r="C5" s="33" t="s">
        <v>105</v>
      </c>
      <c r="D5" s="16" t="s">
        <v>106</v>
      </c>
      <c r="E5" s="81" t="s">
        <v>516</v>
      </c>
    </row>
    <row r="6" spans="1:7" ht="12.75">
      <c r="A6" s="1">
        <v>1</v>
      </c>
      <c r="B6" s="1">
        <v>2</v>
      </c>
      <c r="C6" s="31" t="s">
        <v>107</v>
      </c>
      <c r="D6" s="1">
        <v>4</v>
      </c>
      <c r="E6" s="119">
        <v>5</v>
      </c>
      <c r="G6" s="48"/>
    </row>
    <row r="7" spans="1:7" ht="13.5" thickBot="1">
      <c r="A7" s="23"/>
      <c r="B7" s="23"/>
      <c r="C7" s="36"/>
      <c r="D7" s="50" t="s">
        <v>252</v>
      </c>
      <c r="E7" s="83">
        <f>E29+E54+E67+E78+E122+E172+E281+E135+E14+E226+E21+E48+E322+E9+E167+E218</f>
        <v>131004603.64</v>
      </c>
      <c r="G7" s="92"/>
    </row>
    <row r="8" spans="1:5" ht="12.75">
      <c r="A8" s="21"/>
      <c r="B8" s="21"/>
      <c r="C8" s="38"/>
      <c r="D8" s="46" t="s">
        <v>253</v>
      </c>
      <c r="E8" s="84"/>
    </row>
    <row r="9" spans="1:5" ht="12.75">
      <c r="A9" s="33" t="s">
        <v>64</v>
      </c>
      <c r="B9" s="33"/>
      <c r="C9" s="33"/>
      <c r="D9" s="75" t="s">
        <v>156</v>
      </c>
      <c r="E9" s="86">
        <f>E10</f>
        <v>18884.69</v>
      </c>
    </row>
    <row r="10" spans="1:5" ht="12.75">
      <c r="A10" s="33"/>
      <c r="B10" s="33" t="s">
        <v>589</v>
      </c>
      <c r="C10" s="33"/>
      <c r="D10" s="75" t="s">
        <v>1</v>
      </c>
      <c r="E10" s="86">
        <f>E11</f>
        <v>18884.69</v>
      </c>
    </row>
    <row r="11" spans="1:5" ht="12.75">
      <c r="A11" s="3"/>
      <c r="B11" s="3"/>
      <c r="C11" s="33" t="s">
        <v>210</v>
      </c>
      <c r="D11" s="16" t="s">
        <v>124</v>
      </c>
      <c r="E11" s="86">
        <v>18884.69</v>
      </c>
    </row>
    <row r="12" spans="1:5" ht="12.75">
      <c r="A12" s="3"/>
      <c r="B12" s="3"/>
      <c r="C12" s="33"/>
      <c r="D12" s="15" t="s">
        <v>125</v>
      </c>
      <c r="E12" s="85"/>
    </row>
    <row r="13" spans="1:5" ht="12.75">
      <c r="A13" s="21"/>
      <c r="B13" s="21"/>
      <c r="C13" s="38"/>
      <c r="D13" s="22" t="s">
        <v>126</v>
      </c>
      <c r="E13" s="84"/>
    </row>
    <row r="14" spans="1:5" ht="12.75">
      <c r="A14" s="3">
        <v>150</v>
      </c>
      <c r="B14" s="3"/>
      <c r="C14" s="33"/>
      <c r="D14" s="75" t="s">
        <v>374</v>
      </c>
      <c r="E14" s="86">
        <f>E15</f>
        <v>600000</v>
      </c>
    </row>
    <row r="15" spans="1:5" ht="12.75">
      <c r="A15" s="3"/>
      <c r="B15" s="3">
        <v>15011</v>
      </c>
      <c r="C15" s="33"/>
      <c r="D15" s="75" t="s">
        <v>375</v>
      </c>
      <c r="E15" s="86">
        <f>SUM(E16:E20)</f>
        <v>600000</v>
      </c>
    </row>
    <row r="16" spans="1:5" ht="12.75">
      <c r="A16" s="3"/>
      <c r="B16" s="3"/>
      <c r="C16" s="34" t="s">
        <v>192</v>
      </c>
      <c r="D16" s="13" t="s">
        <v>109</v>
      </c>
      <c r="E16" s="86">
        <v>450000</v>
      </c>
    </row>
    <row r="17" spans="1:5" ht="12.75">
      <c r="A17" s="3"/>
      <c r="B17" s="3"/>
      <c r="C17" s="33"/>
      <c r="D17" s="16" t="s">
        <v>163</v>
      </c>
      <c r="E17" s="85"/>
    </row>
    <row r="18" spans="1:5" ht="12.75">
      <c r="A18" s="3"/>
      <c r="B18" s="3"/>
      <c r="C18" s="33"/>
      <c r="D18" s="16" t="s">
        <v>164</v>
      </c>
      <c r="E18" s="85"/>
    </row>
    <row r="19" spans="1:5" ht="12.75">
      <c r="A19" s="3"/>
      <c r="B19" s="3"/>
      <c r="C19" s="33"/>
      <c r="D19" s="16" t="s">
        <v>165</v>
      </c>
      <c r="E19" s="86"/>
    </row>
    <row r="20" spans="1:5" ht="12.75">
      <c r="A20" s="21"/>
      <c r="B20" s="21"/>
      <c r="C20" s="38" t="s">
        <v>190</v>
      </c>
      <c r="D20" s="45" t="s">
        <v>104</v>
      </c>
      <c r="E20" s="120">
        <v>150000</v>
      </c>
    </row>
    <row r="21" spans="1:5" ht="12.75">
      <c r="A21" s="3">
        <v>600</v>
      </c>
      <c r="B21" s="3"/>
      <c r="C21" s="33"/>
      <c r="D21" s="16" t="s">
        <v>378</v>
      </c>
      <c r="E21" s="86">
        <f>E22</f>
        <v>10474</v>
      </c>
    </row>
    <row r="22" spans="1:5" ht="12.75">
      <c r="A22" s="3"/>
      <c r="B22" s="3">
        <v>60016</v>
      </c>
      <c r="C22" s="33"/>
      <c r="D22" s="16" t="s">
        <v>379</v>
      </c>
      <c r="E22" s="86">
        <f>SUM(E23:E27)</f>
        <v>10474</v>
      </c>
    </row>
    <row r="23" spans="1:5" ht="12.75">
      <c r="A23" s="3"/>
      <c r="B23" s="3"/>
      <c r="C23" s="33" t="s">
        <v>384</v>
      </c>
      <c r="D23" s="16" t="s">
        <v>380</v>
      </c>
      <c r="E23" s="86">
        <v>10474</v>
      </c>
    </row>
    <row r="24" spans="1:5" ht="12.75">
      <c r="A24" s="3"/>
      <c r="B24" s="3"/>
      <c r="C24" s="33"/>
      <c r="D24" s="16" t="s">
        <v>381</v>
      </c>
      <c r="E24" s="86"/>
    </row>
    <row r="25" spans="1:5" ht="12.75">
      <c r="A25" s="3"/>
      <c r="B25" s="3"/>
      <c r="C25" s="33"/>
      <c r="D25" s="16" t="s">
        <v>382</v>
      </c>
      <c r="E25" s="86"/>
    </row>
    <row r="26" spans="1:5" ht="12.75">
      <c r="A26" s="3"/>
      <c r="B26" s="3"/>
      <c r="C26" s="33" t="s">
        <v>517</v>
      </c>
      <c r="D26" s="16" t="s">
        <v>518</v>
      </c>
      <c r="E26" s="86">
        <v>0</v>
      </c>
    </row>
    <row r="27" spans="1:5" ht="12.75">
      <c r="A27" s="3"/>
      <c r="B27" s="3"/>
      <c r="C27" s="33"/>
      <c r="D27" s="16" t="s">
        <v>519</v>
      </c>
      <c r="E27" s="86"/>
    </row>
    <row r="28" spans="1:5" ht="12.75">
      <c r="A28" s="21"/>
      <c r="B28" s="21"/>
      <c r="C28" s="38"/>
      <c r="D28" s="45" t="s">
        <v>520</v>
      </c>
      <c r="E28" s="120"/>
    </row>
    <row r="29" spans="1:5" ht="12.75">
      <c r="A29" s="6">
        <v>700</v>
      </c>
      <c r="D29" s="13" t="s">
        <v>108</v>
      </c>
      <c r="E29" s="87">
        <f>E30</f>
        <v>5942550</v>
      </c>
    </row>
    <row r="30" spans="2:5" ht="12.75">
      <c r="B30" s="6">
        <v>70005</v>
      </c>
      <c r="D30" s="13" t="s">
        <v>35</v>
      </c>
      <c r="E30" s="87">
        <f>SUM(E31:E47)</f>
        <v>5942550</v>
      </c>
    </row>
    <row r="31" spans="3:5" ht="12.75">
      <c r="C31" s="34" t="s">
        <v>191</v>
      </c>
      <c r="D31" s="13" t="s">
        <v>385</v>
      </c>
      <c r="E31" s="87">
        <v>100000</v>
      </c>
    </row>
    <row r="32" spans="3:5" ht="12.75">
      <c r="C32" s="34" t="s">
        <v>386</v>
      </c>
      <c r="D32" s="13" t="s">
        <v>387</v>
      </c>
      <c r="E32" s="87">
        <v>100000</v>
      </c>
    </row>
    <row r="33" spans="3:5" ht="12.75">
      <c r="C33" s="34" t="s">
        <v>474</v>
      </c>
      <c r="D33" s="13" t="s">
        <v>475</v>
      </c>
      <c r="E33" s="87">
        <v>50000</v>
      </c>
    </row>
    <row r="34" ht="12.75">
      <c r="D34" s="13" t="s">
        <v>476</v>
      </c>
    </row>
    <row r="35" ht="12.75">
      <c r="D35" s="13" t="s">
        <v>477</v>
      </c>
    </row>
    <row r="36" spans="3:5" ht="12.75">
      <c r="C36" s="34" t="s">
        <v>192</v>
      </c>
      <c r="D36" s="13" t="s">
        <v>389</v>
      </c>
      <c r="E36" s="87">
        <v>2130000</v>
      </c>
    </row>
    <row r="37" ht="12.75">
      <c r="D37" s="13" t="s">
        <v>163</v>
      </c>
    </row>
    <row r="38" ht="12.75">
      <c r="D38" s="13" t="s">
        <v>164</v>
      </c>
    </row>
    <row r="39" ht="12.75">
      <c r="D39" s="13" t="s">
        <v>165</v>
      </c>
    </row>
    <row r="40" spans="3:5" ht="12.75">
      <c r="C40" s="34" t="s">
        <v>244</v>
      </c>
      <c r="D40" s="13" t="s">
        <v>360</v>
      </c>
      <c r="E40" s="87">
        <v>120000</v>
      </c>
    </row>
    <row r="41" ht="12.75">
      <c r="D41" s="13" t="s">
        <v>361</v>
      </c>
    </row>
    <row r="42" spans="1:5" ht="12.75">
      <c r="A42" s="3"/>
      <c r="B42" s="3"/>
      <c r="C42" s="33" t="s">
        <v>193</v>
      </c>
      <c r="D42" s="16" t="s">
        <v>352</v>
      </c>
      <c r="E42" s="88">
        <v>1000000</v>
      </c>
    </row>
    <row r="43" spans="1:5" ht="12.75">
      <c r="A43" s="3"/>
      <c r="B43" s="3"/>
      <c r="C43" s="33"/>
      <c r="D43" s="16" t="s">
        <v>353</v>
      </c>
      <c r="E43" s="88"/>
    </row>
    <row r="44" spans="1:5" ht="12.75">
      <c r="A44" s="3"/>
      <c r="B44" s="3"/>
      <c r="C44" s="33" t="s">
        <v>190</v>
      </c>
      <c r="D44" s="16" t="s">
        <v>104</v>
      </c>
      <c r="E44" s="88">
        <v>2200000</v>
      </c>
    </row>
    <row r="45" spans="1:5" ht="12.75">
      <c r="A45" s="3"/>
      <c r="B45" s="3"/>
      <c r="C45" s="33" t="s">
        <v>194</v>
      </c>
      <c r="D45" s="16" t="s">
        <v>390</v>
      </c>
      <c r="E45" s="88">
        <v>50000</v>
      </c>
    </row>
    <row r="46" spans="1:5" ht="12.75">
      <c r="A46" s="3"/>
      <c r="B46" s="3"/>
      <c r="C46" s="33" t="s">
        <v>583</v>
      </c>
      <c r="D46" s="16" t="s">
        <v>584</v>
      </c>
      <c r="E46" s="88">
        <v>190550</v>
      </c>
    </row>
    <row r="47" spans="1:5" ht="12.75">
      <c r="A47" s="21"/>
      <c r="B47" s="21"/>
      <c r="C47" s="38" t="s">
        <v>195</v>
      </c>
      <c r="D47" s="45" t="s">
        <v>147</v>
      </c>
      <c r="E47" s="89">
        <v>2000</v>
      </c>
    </row>
    <row r="48" spans="1:5" ht="12.75">
      <c r="A48" s="3">
        <v>710</v>
      </c>
      <c r="B48" s="3"/>
      <c r="C48" s="33"/>
      <c r="D48" s="16" t="s">
        <v>388</v>
      </c>
      <c r="E48" s="88">
        <f>E49</f>
        <v>217000</v>
      </c>
    </row>
    <row r="49" spans="1:5" ht="12.75">
      <c r="A49" s="3"/>
      <c r="B49" s="3">
        <v>71035</v>
      </c>
      <c r="C49" s="33"/>
      <c r="D49" s="16" t="s">
        <v>416</v>
      </c>
      <c r="E49" s="88">
        <f>SUM(E50:E51)</f>
        <v>217000</v>
      </c>
    </row>
    <row r="50" spans="1:5" ht="12.75">
      <c r="A50" s="3"/>
      <c r="B50" s="3"/>
      <c r="C50" s="33" t="s">
        <v>190</v>
      </c>
      <c r="D50" s="16" t="s">
        <v>104</v>
      </c>
      <c r="E50" s="88">
        <v>210000</v>
      </c>
    </row>
    <row r="51" spans="1:5" ht="12.75">
      <c r="A51" s="3"/>
      <c r="B51" s="3"/>
      <c r="C51" s="33" t="s">
        <v>555</v>
      </c>
      <c r="D51" s="16" t="s">
        <v>556</v>
      </c>
      <c r="E51" s="88">
        <v>7000</v>
      </c>
    </row>
    <row r="52" spans="1:5" ht="12.75">
      <c r="A52" s="3"/>
      <c r="B52" s="3"/>
      <c r="C52" s="33"/>
      <c r="D52" s="16" t="s">
        <v>557</v>
      </c>
      <c r="E52" s="88"/>
    </row>
    <row r="53" spans="1:5" ht="12.75">
      <c r="A53" s="21"/>
      <c r="B53" s="21"/>
      <c r="C53" s="38"/>
      <c r="D53" s="45" t="s">
        <v>558</v>
      </c>
      <c r="E53" s="89"/>
    </row>
    <row r="54" spans="1:5" ht="12.75">
      <c r="A54" s="6">
        <v>750</v>
      </c>
      <c r="D54" s="13" t="s">
        <v>110</v>
      </c>
      <c r="E54" s="87">
        <f>E55+E59+E63</f>
        <v>437669</v>
      </c>
    </row>
    <row r="55" spans="2:5" ht="12.75">
      <c r="B55" s="6">
        <v>75011</v>
      </c>
      <c r="D55" s="13" t="s">
        <v>123</v>
      </c>
      <c r="E55" s="87">
        <f>SUM(E56:E56)</f>
        <v>300613</v>
      </c>
    </row>
    <row r="56" spans="1:5" ht="12.75">
      <c r="A56" s="3"/>
      <c r="B56" s="3"/>
      <c r="C56" s="33" t="s">
        <v>210</v>
      </c>
      <c r="D56" s="16" t="s">
        <v>124</v>
      </c>
      <c r="E56" s="88">
        <v>300613</v>
      </c>
    </row>
    <row r="57" spans="1:5" ht="12.75">
      <c r="A57" s="3"/>
      <c r="B57" s="3"/>
      <c r="C57" s="33"/>
      <c r="D57" s="15" t="s">
        <v>125</v>
      </c>
      <c r="E57" s="90"/>
    </row>
    <row r="58" spans="1:5" ht="12.75">
      <c r="A58" s="3"/>
      <c r="B58" s="3"/>
      <c r="C58" s="33"/>
      <c r="D58" s="15" t="s">
        <v>126</v>
      </c>
      <c r="E58" s="90"/>
    </row>
    <row r="59" spans="1:5" ht="12.75">
      <c r="A59" s="3"/>
      <c r="B59" s="3">
        <v>75023</v>
      </c>
      <c r="C59" s="33"/>
      <c r="D59" s="16" t="s">
        <v>172</v>
      </c>
      <c r="E59" s="88">
        <f>SUM(E60:E62)</f>
        <v>110000</v>
      </c>
    </row>
    <row r="60" spans="1:5" ht="12.75">
      <c r="A60" s="3"/>
      <c r="B60" s="3"/>
      <c r="C60" s="33" t="s">
        <v>478</v>
      </c>
      <c r="D60" s="16" t="s">
        <v>479</v>
      </c>
      <c r="E60" s="88">
        <v>0</v>
      </c>
    </row>
    <row r="61" spans="1:5" ht="12.75">
      <c r="A61" s="3"/>
      <c r="B61" s="3"/>
      <c r="C61" s="33"/>
      <c r="D61" s="16" t="s">
        <v>480</v>
      </c>
      <c r="E61" s="88"/>
    </row>
    <row r="62" spans="1:5" ht="12.75">
      <c r="A62" s="3"/>
      <c r="B62" s="3"/>
      <c r="C62" s="33" t="s">
        <v>190</v>
      </c>
      <c r="D62" s="16" t="s">
        <v>104</v>
      </c>
      <c r="E62" s="88">
        <v>110000</v>
      </c>
    </row>
    <row r="63" spans="1:5" ht="12.75">
      <c r="A63" s="3"/>
      <c r="B63" s="3">
        <v>75056</v>
      </c>
      <c r="C63" s="33"/>
      <c r="D63" s="16" t="s">
        <v>608</v>
      </c>
      <c r="E63" s="88">
        <f>E64</f>
        <v>27056</v>
      </c>
    </row>
    <row r="64" spans="1:5" ht="12.75">
      <c r="A64" s="3"/>
      <c r="B64" s="3"/>
      <c r="C64" s="33" t="s">
        <v>210</v>
      </c>
      <c r="D64" s="16" t="s">
        <v>124</v>
      </c>
      <c r="E64" s="88">
        <v>27056</v>
      </c>
    </row>
    <row r="65" spans="1:5" ht="12.75">
      <c r="A65" s="3"/>
      <c r="B65" s="3"/>
      <c r="C65" s="33"/>
      <c r="D65" s="15" t="s">
        <v>125</v>
      </c>
      <c r="E65" s="88"/>
    </row>
    <row r="66" spans="1:5" ht="12.75">
      <c r="A66" s="3"/>
      <c r="B66" s="3"/>
      <c r="C66" s="33"/>
      <c r="D66" s="15" t="s">
        <v>126</v>
      </c>
      <c r="E66" s="88"/>
    </row>
    <row r="67" spans="1:5" ht="12.75">
      <c r="A67" s="6">
        <v>751</v>
      </c>
      <c r="D67" s="47" t="s">
        <v>166</v>
      </c>
      <c r="E67" s="79">
        <f>E69+E74</f>
        <v>149424</v>
      </c>
    </row>
    <row r="68" spans="4:5" ht="12.75">
      <c r="D68" t="s">
        <v>167</v>
      </c>
      <c r="E68" s="79"/>
    </row>
    <row r="69" spans="1:5" ht="12.75">
      <c r="A69" s="3"/>
      <c r="B69" s="3">
        <v>75101</v>
      </c>
      <c r="C69" s="33"/>
      <c r="D69" s="15" t="s">
        <v>127</v>
      </c>
      <c r="E69" s="90">
        <f>E71</f>
        <v>5603</v>
      </c>
    </row>
    <row r="70" spans="1:5" ht="12.75">
      <c r="A70" s="3"/>
      <c r="B70" s="3"/>
      <c r="C70" s="33"/>
      <c r="D70" s="16" t="s">
        <v>128</v>
      </c>
      <c r="E70" s="81"/>
    </row>
    <row r="71" spans="1:5" ht="12.75">
      <c r="A71" s="3"/>
      <c r="B71" s="3"/>
      <c r="C71" s="33" t="s">
        <v>210</v>
      </c>
      <c r="D71" s="15" t="s">
        <v>124</v>
      </c>
      <c r="E71" s="90">
        <v>5603</v>
      </c>
    </row>
    <row r="72" spans="1:5" s="15" customFormat="1" ht="12.75">
      <c r="A72" s="3"/>
      <c r="B72" s="3"/>
      <c r="C72" s="33"/>
      <c r="D72" s="15" t="s">
        <v>125</v>
      </c>
      <c r="E72" s="90"/>
    </row>
    <row r="73" spans="1:5" s="15" customFormat="1" ht="12.75">
      <c r="A73" s="3"/>
      <c r="B73" s="3"/>
      <c r="C73" s="33"/>
      <c r="D73" s="16" t="s">
        <v>126</v>
      </c>
      <c r="E73" s="90"/>
    </row>
    <row r="74" spans="1:5" s="15" customFormat="1" ht="12.75">
      <c r="A74" s="3"/>
      <c r="B74" s="3">
        <v>75107</v>
      </c>
      <c r="C74" s="33"/>
      <c r="D74" s="16" t="s">
        <v>577</v>
      </c>
      <c r="E74" s="90">
        <f>E75</f>
        <v>143821</v>
      </c>
    </row>
    <row r="75" spans="1:5" s="15" customFormat="1" ht="12.75">
      <c r="A75" s="3"/>
      <c r="B75" s="3"/>
      <c r="C75" s="33" t="s">
        <v>210</v>
      </c>
      <c r="D75" s="15" t="s">
        <v>124</v>
      </c>
      <c r="E75" s="90">
        <v>143821</v>
      </c>
    </row>
    <row r="76" spans="1:5" s="15" customFormat="1" ht="12.75">
      <c r="A76" s="3"/>
      <c r="B76" s="3"/>
      <c r="C76" s="33"/>
      <c r="D76" s="15" t="s">
        <v>125</v>
      </c>
      <c r="E76" s="90"/>
    </row>
    <row r="77" spans="1:5" s="15" customFormat="1" ht="12.75">
      <c r="A77" s="21"/>
      <c r="B77" s="21"/>
      <c r="C77" s="38"/>
      <c r="D77" s="45" t="s">
        <v>126</v>
      </c>
      <c r="E77" s="80"/>
    </row>
    <row r="78" spans="1:5" ht="12.75">
      <c r="A78" s="6">
        <v>756</v>
      </c>
      <c r="D78" s="13" t="s">
        <v>186</v>
      </c>
      <c r="E78" s="87">
        <f>SUM(+E82+E85+E110+E118+E96)</f>
        <v>53890371</v>
      </c>
    </row>
    <row r="79" ht="12.75">
      <c r="D79" s="13" t="s">
        <v>187</v>
      </c>
    </row>
    <row r="80" ht="12.75">
      <c r="D80" s="13" t="s">
        <v>188</v>
      </c>
    </row>
    <row r="81" ht="12.75">
      <c r="D81" s="13" t="s">
        <v>189</v>
      </c>
    </row>
    <row r="82" spans="2:5" ht="12.75">
      <c r="B82" s="6">
        <v>75601</v>
      </c>
      <c r="D82" s="13" t="s">
        <v>111</v>
      </c>
      <c r="E82" s="87">
        <f>E83</f>
        <v>110000</v>
      </c>
    </row>
    <row r="83" spans="3:5" ht="12.75">
      <c r="C83" s="34" t="s">
        <v>196</v>
      </c>
      <c r="D83" s="13" t="s">
        <v>391</v>
      </c>
      <c r="E83" s="87">
        <v>110000</v>
      </c>
    </row>
    <row r="84" ht="12.75">
      <c r="D84" s="13" t="s">
        <v>112</v>
      </c>
    </row>
    <row r="85" spans="2:5" ht="12.75">
      <c r="B85" s="6">
        <v>75615</v>
      </c>
      <c r="D85" s="13" t="s">
        <v>113</v>
      </c>
      <c r="E85" s="87">
        <f>SUM(E88:E95)</f>
        <v>17073270</v>
      </c>
    </row>
    <row r="86" ht="12.75">
      <c r="D86" s="13" t="s">
        <v>227</v>
      </c>
    </row>
    <row r="87" spans="4:5" ht="12.75">
      <c r="D87" t="s">
        <v>228</v>
      </c>
      <c r="E87" s="79"/>
    </row>
    <row r="88" spans="3:5" ht="12.75">
      <c r="C88" s="34" t="s">
        <v>197</v>
      </c>
      <c r="D88" s="47" t="s">
        <v>392</v>
      </c>
      <c r="E88" s="79">
        <v>16850000</v>
      </c>
    </row>
    <row r="89" spans="3:5" ht="12.75">
      <c r="C89" s="34" t="s">
        <v>198</v>
      </c>
      <c r="D89" s="47" t="s">
        <v>393</v>
      </c>
      <c r="E89" s="79">
        <v>270</v>
      </c>
    </row>
    <row r="90" spans="3:5" ht="12.75">
      <c r="C90" s="34" t="s">
        <v>199</v>
      </c>
      <c r="D90" t="s">
        <v>394</v>
      </c>
      <c r="E90" s="79">
        <v>200000</v>
      </c>
    </row>
    <row r="91" spans="3:5" ht="12.75">
      <c r="C91" s="34" t="s">
        <v>200</v>
      </c>
      <c r="D91" t="s">
        <v>395</v>
      </c>
      <c r="E91" s="79">
        <v>10000</v>
      </c>
    </row>
    <row r="92" spans="3:5" ht="12.75">
      <c r="C92" s="33" t="s">
        <v>478</v>
      </c>
      <c r="D92" s="16" t="s">
        <v>479</v>
      </c>
      <c r="E92" s="79">
        <v>3000</v>
      </c>
    </row>
    <row r="93" spans="3:5" ht="12.75">
      <c r="C93" s="33"/>
      <c r="D93" s="16" t="s">
        <v>480</v>
      </c>
      <c r="E93" s="79"/>
    </row>
    <row r="94" spans="1:5" ht="12.75">
      <c r="A94" s="3"/>
      <c r="B94" s="3"/>
      <c r="C94" s="33" t="s">
        <v>201</v>
      </c>
      <c r="D94" s="15" t="s">
        <v>397</v>
      </c>
      <c r="E94" s="90">
        <v>10000</v>
      </c>
    </row>
    <row r="95" spans="1:5" ht="12.75">
      <c r="A95" s="3"/>
      <c r="B95" s="3"/>
      <c r="C95" s="33"/>
      <c r="D95" s="49" t="s">
        <v>396</v>
      </c>
      <c r="E95" s="90"/>
    </row>
    <row r="96" spans="1:5" ht="12.75">
      <c r="A96" s="3"/>
      <c r="B96" s="3">
        <v>75616</v>
      </c>
      <c r="C96" s="33"/>
      <c r="D96" s="49" t="s">
        <v>229</v>
      </c>
      <c r="E96" s="90">
        <f>SUM(E99:E108)</f>
        <v>6472400</v>
      </c>
    </row>
    <row r="97" spans="1:5" ht="12.75">
      <c r="A97" s="3"/>
      <c r="B97" s="3"/>
      <c r="C97" s="33"/>
      <c r="D97" s="49" t="s">
        <v>230</v>
      </c>
      <c r="E97" s="90"/>
    </row>
    <row r="98" spans="1:5" ht="12.75">
      <c r="A98" s="3"/>
      <c r="B98" s="3"/>
      <c r="C98" s="33"/>
      <c r="D98" s="49" t="s">
        <v>231</v>
      </c>
      <c r="E98" s="90"/>
    </row>
    <row r="99" spans="1:5" ht="12.75">
      <c r="A99" s="3"/>
      <c r="B99" s="3"/>
      <c r="C99" s="34" t="s">
        <v>197</v>
      </c>
      <c r="D99" s="47" t="s">
        <v>392</v>
      </c>
      <c r="E99" s="90">
        <v>4600000</v>
      </c>
    </row>
    <row r="100" spans="1:5" ht="12.75">
      <c r="A100" s="3"/>
      <c r="B100" s="3"/>
      <c r="C100" s="34" t="s">
        <v>198</v>
      </c>
      <c r="D100" s="47" t="s">
        <v>393</v>
      </c>
      <c r="E100" s="90">
        <v>50000</v>
      </c>
    </row>
    <row r="101" spans="1:5" ht="12.75">
      <c r="A101" s="3"/>
      <c r="B101" s="3"/>
      <c r="C101" s="33" t="s">
        <v>202</v>
      </c>
      <c r="D101" s="49" t="s">
        <v>398</v>
      </c>
      <c r="E101" s="90">
        <v>400</v>
      </c>
    </row>
    <row r="102" spans="1:5" ht="12.75">
      <c r="A102" s="3"/>
      <c r="B102" s="3"/>
      <c r="C102" s="34" t="s">
        <v>199</v>
      </c>
      <c r="D102" t="s">
        <v>394</v>
      </c>
      <c r="E102" s="90">
        <v>380000</v>
      </c>
    </row>
    <row r="103" spans="1:5" ht="12.75">
      <c r="A103" s="3"/>
      <c r="B103" s="3"/>
      <c r="C103" s="33" t="s">
        <v>203</v>
      </c>
      <c r="D103" s="15" t="s">
        <v>399</v>
      </c>
      <c r="E103" s="90">
        <v>150000</v>
      </c>
    </row>
    <row r="104" spans="1:5" ht="12.75">
      <c r="A104" s="3"/>
      <c r="B104" s="3"/>
      <c r="C104" s="33" t="s">
        <v>204</v>
      </c>
      <c r="D104" s="49" t="s">
        <v>114</v>
      </c>
      <c r="E104" s="90">
        <v>60000</v>
      </c>
    </row>
    <row r="105" spans="1:5" ht="12.75">
      <c r="A105" s="3"/>
      <c r="B105" s="3"/>
      <c r="C105" s="34" t="s">
        <v>200</v>
      </c>
      <c r="D105" t="s">
        <v>395</v>
      </c>
      <c r="E105" s="90">
        <v>1200000</v>
      </c>
    </row>
    <row r="106" spans="1:5" ht="12.75">
      <c r="A106" s="3"/>
      <c r="B106" s="3"/>
      <c r="C106" s="33" t="s">
        <v>478</v>
      </c>
      <c r="D106" s="16" t="s">
        <v>479</v>
      </c>
      <c r="E106" s="90">
        <v>7000</v>
      </c>
    </row>
    <row r="107" spans="1:5" ht="12.75">
      <c r="A107" s="3"/>
      <c r="B107" s="3"/>
      <c r="C107" s="33"/>
      <c r="D107" s="16" t="s">
        <v>480</v>
      </c>
      <c r="E107" s="90"/>
    </row>
    <row r="108" spans="1:5" ht="12.75">
      <c r="A108" s="3"/>
      <c r="B108" s="3"/>
      <c r="C108" s="33" t="s">
        <v>201</v>
      </c>
      <c r="D108" s="15" t="s">
        <v>397</v>
      </c>
      <c r="E108" s="90">
        <v>25000</v>
      </c>
    </row>
    <row r="109" spans="1:5" ht="12.75">
      <c r="A109" s="3"/>
      <c r="B109" s="3"/>
      <c r="C109" s="33"/>
      <c r="D109" s="49" t="s">
        <v>396</v>
      </c>
      <c r="E109" s="90"/>
    </row>
    <row r="110" spans="2:5" ht="12.75">
      <c r="B110" s="6">
        <v>75618</v>
      </c>
      <c r="D110" s="13" t="s">
        <v>173</v>
      </c>
      <c r="E110" s="87">
        <f>SUM(E112:E116)</f>
        <v>1641000</v>
      </c>
    </row>
    <row r="111" ht="12.75">
      <c r="D111" s="13" t="s">
        <v>174</v>
      </c>
    </row>
    <row r="112" spans="3:5" ht="12.75">
      <c r="C112" s="34" t="s">
        <v>205</v>
      </c>
      <c r="D112" s="13" t="s">
        <v>115</v>
      </c>
      <c r="E112" s="87">
        <v>450000</v>
      </c>
    </row>
    <row r="113" spans="3:5" ht="12.75">
      <c r="C113" s="34" t="s">
        <v>206</v>
      </c>
      <c r="D113" s="13" t="s">
        <v>176</v>
      </c>
      <c r="E113" s="87">
        <v>620000</v>
      </c>
    </row>
    <row r="114" spans="1:5" ht="12.75">
      <c r="A114" s="52"/>
      <c r="B114" s="52"/>
      <c r="C114" s="43" t="s">
        <v>232</v>
      </c>
      <c r="D114" s="53" t="s">
        <v>274</v>
      </c>
      <c r="E114" s="91">
        <v>570000</v>
      </c>
    </row>
    <row r="115" ht="12.75">
      <c r="D115" s="13" t="s">
        <v>275</v>
      </c>
    </row>
    <row r="116" spans="3:5" ht="12.75">
      <c r="C116" s="33" t="s">
        <v>478</v>
      </c>
      <c r="D116" s="16" t="s">
        <v>479</v>
      </c>
      <c r="E116" s="87">
        <v>1000</v>
      </c>
    </row>
    <row r="117" spans="3:4" ht="12.75">
      <c r="C117" s="33"/>
      <c r="D117" s="16" t="s">
        <v>480</v>
      </c>
    </row>
    <row r="118" spans="1:5" ht="12.75">
      <c r="A118" s="3"/>
      <c r="B118" s="3">
        <v>75621</v>
      </c>
      <c r="C118" s="33"/>
      <c r="D118" s="16" t="s">
        <v>116</v>
      </c>
      <c r="E118" s="88">
        <f>SUM(E120:E121)</f>
        <v>28593701</v>
      </c>
    </row>
    <row r="119" spans="1:5" ht="12.75">
      <c r="A119" s="3"/>
      <c r="B119" s="3"/>
      <c r="C119" s="33"/>
      <c r="D119" s="16" t="s">
        <v>117</v>
      </c>
      <c r="E119" s="88"/>
    </row>
    <row r="120" spans="1:5" ht="12.75">
      <c r="A120" s="3"/>
      <c r="B120" s="3"/>
      <c r="C120" s="33" t="s">
        <v>207</v>
      </c>
      <c r="D120" s="16" t="s">
        <v>111</v>
      </c>
      <c r="E120" s="88">
        <v>27243701</v>
      </c>
    </row>
    <row r="121" spans="1:5" ht="12.75">
      <c r="A121" s="21"/>
      <c r="B121" s="21"/>
      <c r="C121" s="38" t="s">
        <v>208</v>
      </c>
      <c r="D121" s="45" t="s">
        <v>400</v>
      </c>
      <c r="E121" s="89">
        <v>1350000</v>
      </c>
    </row>
    <row r="122" spans="1:5" ht="12.75">
      <c r="A122" s="6">
        <v>758</v>
      </c>
      <c r="D122" s="13" t="s">
        <v>118</v>
      </c>
      <c r="E122" s="87">
        <f>E123+E126+E133</f>
        <v>19212829</v>
      </c>
    </row>
    <row r="123" spans="2:5" ht="12.75">
      <c r="B123" s="6">
        <v>75801</v>
      </c>
      <c r="D123" s="13" t="s">
        <v>119</v>
      </c>
      <c r="E123" s="87">
        <f>E125</f>
        <v>18709786</v>
      </c>
    </row>
    <row r="124" ht="12.75">
      <c r="D124" s="13" t="s">
        <v>120</v>
      </c>
    </row>
    <row r="125" spans="3:5" ht="12.75">
      <c r="C125" s="34" t="s">
        <v>209</v>
      </c>
      <c r="D125" s="13" t="s">
        <v>121</v>
      </c>
      <c r="E125" s="87">
        <v>18709786</v>
      </c>
    </row>
    <row r="126" spans="1:5" ht="12.75">
      <c r="A126" s="3"/>
      <c r="B126" s="3">
        <v>75814</v>
      </c>
      <c r="C126" s="33"/>
      <c r="D126" s="16" t="s">
        <v>122</v>
      </c>
      <c r="E126" s="88">
        <f>SUM(E127:E131)</f>
        <v>386203</v>
      </c>
    </row>
    <row r="127" spans="1:5" ht="12.75">
      <c r="A127" s="3"/>
      <c r="B127" s="3"/>
      <c r="C127" s="33" t="s">
        <v>194</v>
      </c>
      <c r="D127" s="16" t="s">
        <v>401</v>
      </c>
      <c r="E127" s="88">
        <v>90826</v>
      </c>
    </row>
    <row r="128" spans="1:5" ht="12.75">
      <c r="A128" s="3"/>
      <c r="B128" s="3"/>
      <c r="C128" s="33" t="s">
        <v>583</v>
      </c>
      <c r="D128" s="16" t="s">
        <v>584</v>
      </c>
      <c r="E128" s="88">
        <v>132467</v>
      </c>
    </row>
    <row r="129" spans="1:5" ht="12.75">
      <c r="A129" s="3"/>
      <c r="B129" s="3"/>
      <c r="C129" s="33" t="s">
        <v>599</v>
      </c>
      <c r="D129" s="16" t="s">
        <v>602</v>
      </c>
      <c r="E129" s="88">
        <v>108353</v>
      </c>
    </row>
    <row r="130" spans="1:5" ht="12.75">
      <c r="A130" s="3"/>
      <c r="B130" s="3"/>
      <c r="C130" s="33"/>
      <c r="D130" s="16" t="s">
        <v>600</v>
      </c>
      <c r="E130" s="88"/>
    </row>
    <row r="131" spans="1:5" ht="12.75">
      <c r="A131" s="3"/>
      <c r="B131" s="3"/>
      <c r="C131" s="33" t="s">
        <v>601</v>
      </c>
      <c r="D131" s="16" t="s">
        <v>602</v>
      </c>
      <c r="E131" s="88">
        <v>54557</v>
      </c>
    </row>
    <row r="132" spans="1:5" ht="12.75">
      <c r="A132" s="3"/>
      <c r="B132" s="3"/>
      <c r="C132" s="33"/>
      <c r="D132" s="16" t="s">
        <v>600</v>
      </c>
      <c r="E132" s="88"/>
    </row>
    <row r="133" spans="1:5" ht="12.75">
      <c r="A133" s="3"/>
      <c r="B133" s="3">
        <v>75831</v>
      </c>
      <c r="C133" s="33"/>
      <c r="D133" s="16" t="s">
        <v>300</v>
      </c>
      <c r="E133" s="88">
        <f>E134</f>
        <v>116840</v>
      </c>
    </row>
    <row r="134" spans="1:5" ht="12.75">
      <c r="A134" s="21"/>
      <c r="B134" s="21"/>
      <c r="C134" s="38" t="s">
        <v>209</v>
      </c>
      <c r="D134" s="45" t="s">
        <v>121</v>
      </c>
      <c r="E134" s="89">
        <v>116840</v>
      </c>
    </row>
    <row r="135" spans="1:5" ht="12.75">
      <c r="A135" s="3">
        <v>801</v>
      </c>
      <c r="B135" s="3"/>
      <c r="C135" s="33"/>
      <c r="D135" s="16" t="s">
        <v>334</v>
      </c>
      <c r="E135" s="88">
        <f>E136+E150+E157+E163</f>
        <v>3475269.95</v>
      </c>
    </row>
    <row r="136" spans="1:7" ht="12.75">
      <c r="A136" s="3"/>
      <c r="B136" s="3">
        <v>80101</v>
      </c>
      <c r="C136" s="33"/>
      <c r="D136" s="16" t="s">
        <v>2</v>
      </c>
      <c r="E136" s="88">
        <f>SUM(E137:E147)</f>
        <v>183026</v>
      </c>
      <c r="G136" s="79"/>
    </row>
    <row r="137" spans="1:7" ht="12.75">
      <c r="A137" s="3"/>
      <c r="B137" s="3"/>
      <c r="C137" s="33" t="s">
        <v>585</v>
      </c>
      <c r="D137" s="16" t="s">
        <v>560</v>
      </c>
      <c r="E137" s="88">
        <v>175000</v>
      </c>
      <c r="G137" s="79"/>
    </row>
    <row r="138" spans="1:7" ht="12.75">
      <c r="A138" s="3"/>
      <c r="B138" s="3"/>
      <c r="C138" s="33"/>
      <c r="D138" s="16" t="s">
        <v>536</v>
      </c>
      <c r="E138" s="88"/>
      <c r="G138" s="79"/>
    </row>
    <row r="139" spans="1:7" ht="12.75">
      <c r="A139" s="3"/>
      <c r="B139" s="3"/>
      <c r="C139" s="33"/>
      <c r="D139" s="16" t="s">
        <v>537</v>
      </c>
      <c r="E139" s="88"/>
      <c r="G139" s="79"/>
    </row>
    <row r="140" spans="1:7" ht="12.75">
      <c r="A140" s="3"/>
      <c r="B140" s="3"/>
      <c r="C140" s="33"/>
      <c r="D140" s="16" t="s">
        <v>538</v>
      </c>
      <c r="E140" s="88"/>
      <c r="G140" s="79"/>
    </row>
    <row r="141" spans="1:7" ht="12.75">
      <c r="A141" s="3"/>
      <c r="B141" s="3"/>
      <c r="C141" s="33" t="s">
        <v>590</v>
      </c>
      <c r="D141" s="16" t="s">
        <v>560</v>
      </c>
      <c r="E141" s="88">
        <v>0</v>
      </c>
      <c r="G141" s="79"/>
    </row>
    <row r="142" spans="1:7" ht="12.75">
      <c r="A142" s="3"/>
      <c r="B142" s="3"/>
      <c r="C142" s="33"/>
      <c r="D142" s="16" t="s">
        <v>536</v>
      </c>
      <c r="E142" s="88"/>
      <c r="G142" s="79"/>
    </row>
    <row r="143" spans="1:7" ht="12.75">
      <c r="A143" s="3"/>
      <c r="B143" s="3"/>
      <c r="C143" s="33"/>
      <c r="D143" s="16" t="s">
        <v>537</v>
      </c>
      <c r="E143" s="88"/>
      <c r="G143" s="79"/>
    </row>
    <row r="144" spans="1:7" ht="12.75">
      <c r="A144" s="3"/>
      <c r="B144" s="3"/>
      <c r="C144" s="33"/>
      <c r="D144" s="16" t="s">
        <v>538</v>
      </c>
      <c r="E144" s="88"/>
      <c r="G144" s="79"/>
    </row>
    <row r="145" spans="1:7" ht="12.75">
      <c r="A145" s="3"/>
      <c r="B145" s="3"/>
      <c r="C145" s="33" t="s">
        <v>603</v>
      </c>
      <c r="D145" s="16" t="s">
        <v>604</v>
      </c>
      <c r="E145" s="88">
        <v>1726</v>
      </c>
      <c r="G145" s="79"/>
    </row>
    <row r="146" spans="1:7" ht="12.75">
      <c r="A146" s="3"/>
      <c r="B146" s="3"/>
      <c r="C146" s="33"/>
      <c r="D146" s="16" t="s">
        <v>605</v>
      </c>
      <c r="E146" s="88"/>
      <c r="G146" s="79"/>
    </row>
    <row r="147" spans="1:5" ht="12.75">
      <c r="A147" s="3"/>
      <c r="B147" s="3"/>
      <c r="C147" s="33" t="s">
        <v>384</v>
      </c>
      <c r="D147" s="16" t="s">
        <v>380</v>
      </c>
      <c r="E147" s="88">
        <v>6300</v>
      </c>
    </row>
    <row r="148" spans="1:5" ht="12.75">
      <c r="A148" s="3"/>
      <c r="B148" s="3"/>
      <c r="C148" s="33"/>
      <c r="D148" s="16" t="s">
        <v>381</v>
      </c>
      <c r="E148" s="88"/>
    </row>
    <row r="149" spans="1:5" ht="12.75">
      <c r="A149" s="3"/>
      <c r="B149" s="3"/>
      <c r="C149" s="33"/>
      <c r="D149" s="16" t="s">
        <v>382</v>
      </c>
      <c r="E149" s="88"/>
    </row>
    <row r="150" spans="1:5" ht="12.75">
      <c r="A150" s="3"/>
      <c r="B150" s="3">
        <v>80104</v>
      </c>
      <c r="C150" s="33"/>
      <c r="D150" s="16" t="s">
        <v>338</v>
      </c>
      <c r="E150" s="88">
        <f>SUM(E151:E156)</f>
        <v>3049473</v>
      </c>
    </row>
    <row r="151" spans="1:5" ht="12.75">
      <c r="A151" s="3"/>
      <c r="B151" s="3"/>
      <c r="C151" s="34" t="s">
        <v>190</v>
      </c>
      <c r="D151" s="13" t="s">
        <v>104</v>
      </c>
      <c r="E151" s="88">
        <v>600750</v>
      </c>
    </row>
    <row r="152" spans="1:5" ht="12.75">
      <c r="A152" s="3"/>
      <c r="B152" s="3"/>
      <c r="C152" s="33" t="s">
        <v>219</v>
      </c>
      <c r="D152" s="16" t="s">
        <v>481</v>
      </c>
      <c r="E152" s="88">
        <v>1253823</v>
      </c>
    </row>
    <row r="153" spans="1:5" ht="12.75">
      <c r="A153" s="3"/>
      <c r="B153" s="3"/>
      <c r="C153" s="33"/>
      <c r="D153" s="16" t="s">
        <v>220</v>
      </c>
      <c r="E153" s="88"/>
    </row>
    <row r="154" spans="1:5" ht="12.75">
      <c r="A154" s="3"/>
      <c r="B154" s="3"/>
      <c r="C154" s="33" t="s">
        <v>356</v>
      </c>
      <c r="D154" s="16" t="s">
        <v>357</v>
      </c>
      <c r="E154" s="88">
        <v>1194900</v>
      </c>
    </row>
    <row r="155" spans="1:5" ht="12.75">
      <c r="A155" s="3"/>
      <c r="B155" s="3"/>
      <c r="C155" s="33"/>
      <c r="D155" s="16" t="s">
        <v>358</v>
      </c>
      <c r="E155" s="88"/>
    </row>
    <row r="156" spans="1:5" ht="12.75">
      <c r="A156" s="3"/>
      <c r="B156" s="3"/>
      <c r="C156" s="33"/>
      <c r="D156" s="16" t="s">
        <v>359</v>
      </c>
      <c r="E156" s="88"/>
    </row>
    <row r="157" spans="1:5" ht="12.75">
      <c r="A157" s="3"/>
      <c r="B157" s="3">
        <v>80153</v>
      </c>
      <c r="C157" s="33"/>
      <c r="D157" s="16" t="s">
        <v>611</v>
      </c>
      <c r="E157" s="88">
        <f>E160</f>
        <v>240270.95</v>
      </c>
    </row>
    <row r="158" spans="1:5" ht="12.75">
      <c r="A158" s="3"/>
      <c r="B158" s="3"/>
      <c r="C158" s="33"/>
      <c r="D158" s="16" t="s">
        <v>612</v>
      </c>
      <c r="E158" s="88"/>
    </row>
    <row r="159" spans="1:5" ht="12.75">
      <c r="A159" s="3"/>
      <c r="B159" s="3"/>
      <c r="C159" s="33"/>
      <c r="D159" s="16" t="s">
        <v>613</v>
      </c>
      <c r="E159" s="88"/>
    </row>
    <row r="160" spans="1:5" ht="12.75">
      <c r="A160" s="3"/>
      <c r="B160" s="3"/>
      <c r="C160" s="33" t="s">
        <v>210</v>
      </c>
      <c r="D160" s="16" t="s">
        <v>124</v>
      </c>
      <c r="E160" s="88">
        <v>240270.95</v>
      </c>
    </row>
    <row r="161" spans="1:5" ht="12.75">
      <c r="A161" s="3"/>
      <c r="B161" s="3"/>
      <c r="C161" s="33"/>
      <c r="D161" s="16" t="s">
        <v>125</v>
      </c>
      <c r="E161" s="88"/>
    </row>
    <row r="162" spans="1:5" ht="12.75">
      <c r="A162" s="3"/>
      <c r="B162" s="3"/>
      <c r="C162" s="33"/>
      <c r="D162" s="16" t="s">
        <v>126</v>
      </c>
      <c r="E162" s="88"/>
    </row>
    <row r="163" spans="1:5" ht="12.75">
      <c r="A163" s="3"/>
      <c r="B163" s="3">
        <v>80195</v>
      </c>
      <c r="C163" s="33"/>
      <c r="D163" s="16" t="s">
        <v>1</v>
      </c>
      <c r="E163" s="88">
        <f>E164</f>
        <v>2500</v>
      </c>
    </row>
    <row r="164" spans="1:5" ht="12.75">
      <c r="A164" s="3"/>
      <c r="B164" s="3"/>
      <c r="C164" s="33" t="s">
        <v>617</v>
      </c>
      <c r="D164" s="16" t="s">
        <v>618</v>
      </c>
      <c r="E164" s="88">
        <v>2500</v>
      </c>
    </row>
    <row r="165" spans="1:5" ht="12.75">
      <c r="A165" s="3"/>
      <c r="B165" s="3"/>
      <c r="C165" s="33"/>
      <c r="D165" s="16" t="s">
        <v>619</v>
      </c>
      <c r="E165" s="88"/>
    </row>
    <row r="166" spans="1:5" ht="12.75">
      <c r="A166" s="21"/>
      <c r="B166" s="21"/>
      <c r="C166" s="38"/>
      <c r="D166" s="45" t="s">
        <v>620</v>
      </c>
      <c r="E166" s="89"/>
    </row>
    <row r="167" spans="1:5" ht="12.75">
      <c r="A167" s="3">
        <v>851</v>
      </c>
      <c r="B167" s="3"/>
      <c r="C167" s="33"/>
      <c r="D167" s="16" t="s">
        <v>591</v>
      </c>
      <c r="E167" s="88">
        <f>E168</f>
        <v>6000</v>
      </c>
    </row>
    <row r="168" spans="1:5" ht="12.75">
      <c r="A168" s="3"/>
      <c r="B168" s="3">
        <v>85195</v>
      </c>
      <c r="C168" s="33"/>
      <c r="D168" s="16" t="s">
        <v>1</v>
      </c>
      <c r="E168" s="88">
        <f>E169</f>
        <v>6000</v>
      </c>
    </row>
    <row r="169" spans="1:5" ht="12.75">
      <c r="A169" s="3"/>
      <c r="B169" s="3"/>
      <c r="C169" s="34" t="s">
        <v>210</v>
      </c>
      <c r="D169" s="13" t="s">
        <v>124</v>
      </c>
      <c r="E169" s="88">
        <v>6000</v>
      </c>
    </row>
    <row r="170" spans="1:5" ht="12.75">
      <c r="A170" s="3"/>
      <c r="B170" s="3"/>
      <c r="C170" s="33"/>
      <c r="D170" s="16" t="s">
        <v>125</v>
      </c>
      <c r="E170" s="88"/>
    </row>
    <row r="171" spans="1:5" ht="12.75">
      <c r="A171" s="21"/>
      <c r="B171" s="21"/>
      <c r="C171" s="38"/>
      <c r="D171" s="45" t="s">
        <v>126</v>
      </c>
      <c r="E171" s="89"/>
    </row>
    <row r="172" spans="1:5" ht="12.75">
      <c r="A172" s="6">
        <v>852</v>
      </c>
      <c r="D172" s="13" t="s">
        <v>212</v>
      </c>
      <c r="E172" s="88">
        <f>E189+E200+E173+E184+E197+E206+E193+E215+E180</f>
        <v>2423448</v>
      </c>
    </row>
    <row r="173" spans="2:5" ht="12.75">
      <c r="B173" s="6">
        <v>85203</v>
      </c>
      <c r="D173" s="13" t="s">
        <v>177</v>
      </c>
      <c r="E173" s="88">
        <f>SUM(E174:E179)</f>
        <v>420700</v>
      </c>
    </row>
    <row r="174" spans="3:5" ht="12.75">
      <c r="C174" s="34" t="s">
        <v>210</v>
      </c>
      <c r="D174" s="13" t="s">
        <v>124</v>
      </c>
      <c r="E174" s="88">
        <v>420600</v>
      </c>
    </row>
    <row r="175" spans="4:5" ht="12.75">
      <c r="D175" s="13" t="s">
        <v>125</v>
      </c>
      <c r="E175" s="88"/>
    </row>
    <row r="176" spans="4:5" ht="12.75">
      <c r="D176" s="13" t="s">
        <v>126</v>
      </c>
      <c r="E176" s="88"/>
    </row>
    <row r="177" spans="3:5" ht="12.75">
      <c r="C177" s="33" t="s">
        <v>223</v>
      </c>
      <c r="D177" s="16" t="s">
        <v>224</v>
      </c>
      <c r="E177" s="88">
        <v>100</v>
      </c>
    </row>
    <row r="178" spans="3:5" ht="12.75">
      <c r="C178" s="33"/>
      <c r="D178" s="16" t="s">
        <v>306</v>
      </c>
      <c r="E178" s="88"/>
    </row>
    <row r="179" spans="3:5" ht="12.75">
      <c r="C179" s="33"/>
      <c r="D179" s="16" t="s">
        <v>225</v>
      </c>
      <c r="E179" s="88"/>
    </row>
    <row r="180" spans="2:5" ht="12.75">
      <c r="B180" s="6">
        <v>85205</v>
      </c>
      <c r="C180" s="33"/>
      <c r="D180" s="16" t="s">
        <v>606</v>
      </c>
      <c r="E180" s="88">
        <f>E181</f>
        <v>21038</v>
      </c>
    </row>
    <row r="181" spans="3:5" ht="12.75">
      <c r="C181" s="33" t="s">
        <v>555</v>
      </c>
      <c r="D181" s="16" t="s">
        <v>556</v>
      </c>
      <c r="E181" s="88">
        <v>21038</v>
      </c>
    </row>
    <row r="182" spans="3:5" ht="12.75">
      <c r="C182" s="33"/>
      <c r="D182" s="16" t="s">
        <v>557</v>
      </c>
      <c r="E182" s="88"/>
    </row>
    <row r="183" spans="3:5" ht="12.75">
      <c r="C183" s="33"/>
      <c r="D183" s="16" t="s">
        <v>558</v>
      </c>
      <c r="E183" s="88"/>
    </row>
    <row r="184" spans="1:5" ht="12.75">
      <c r="A184"/>
      <c r="B184" s="6">
        <v>85213</v>
      </c>
      <c r="C184" s="33"/>
      <c r="D184" s="16" t="s">
        <v>148</v>
      </c>
      <c r="E184" s="88">
        <f>SUM(E187:E188)</f>
        <v>70000</v>
      </c>
    </row>
    <row r="185" spans="1:5" ht="12.75">
      <c r="A185"/>
      <c r="D185" s="13" t="s">
        <v>530</v>
      </c>
      <c r="E185" s="88"/>
    </row>
    <row r="186" spans="1:5" ht="12.75">
      <c r="A186"/>
      <c r="D186" s="13" t="s">
        <v>531</v>
      </c>
      <c r="E186" s="88"/>
    </row>
    <row r="187" spans="3:5" ht="12.75">
      <c r="C187" s="33" t="s">
        <v>219</v>
      </c>
      <c r="D187" s="16" t="s">
        <v>481</v>
      </c>
      <c r="E187" s="88">
        <v>70000</v>
      </c>
    </row>
    <row r="188" spans="3:5" ht="12.75">
      <c r="C188" s="33"/>
      <c r="D188" s="16" t="s">
        <v>220</v>
      </c>
      <c r="E188" s="88"/>
    </row>
    <row r="189" spans="1:5" ht="12.75">
      <c r="A189" s="3"/>
      <c r="B189" s="6">
        <v>85214</v>
      </c>
      <c r="D189" s="13" t="s">
        <v>532</v>
      </c>
      <c r="E189" s="88">
        <f>SUM(E191:E192)</f>
        <v>533333</v>
      </c>
    </row>
    <row r="190" spans="1:5" ht="12.75">
      <c r="A190" s="3"/>
      <c r="D190" s="13" t="s">
        <v>533</v>
      </c>
      <c r="E190" s="88"/>
    </row>
    <row r="191" spans="1:5" ht="12.75">
      <c r="A191" s="3"/>
      <c r="B191" s="3"/>
      <c r="C191" s="33" t="s">
        <v>219</v>
      </c>
      <c r="D191" s="16" t="s">
        <v>481</v>
      </c>
      <c r="E191" s="88">
        <v>533333</v>
      </c>
    </row>
    <row r="192" spans="1:5" ht="12.75">
      <c r="A192" s="3"/>
      <c r="B192" s="3"/>
      <c r="C192" s="33"/>
      <c r="D192" s="16" t="s">
        <v>220</v>
      </c>
      <c r="E192" s="88"/>
    </row>
    <row r="193" spans="1:5" ht="12.75">
      <c r="A193" s="3"/>
      <c r="B193" s="3">
        <v>85215</v>
      </c>
      <c r="C193" s="33"/>
      <c r="D193" s="16" t="s">
        <v>550</v>
      </c>
      <c r="E193" s="88">
        <f>E194</f>
        <v>4200</v>
      </c>
    </row>
    <row r="194" spans="1:5" ht="12.75">
      <c r="A194" s="3"/>
      <c r="B194" s="3"/>
      <c r="C194" s="34" t="s">
        <v>210</v>
      </c>
      <c r="D194" s="13" t="s">
        <v>124</v>
      </c>
      <c r="E194" s="88">
        <v>4200</v>
      </c>
    </row>
    <row r="195" spans="1:5" ht="12.75">
      <c r="A195" s="3"/>
      <c r="B195" s="3"/>
      <c r="D195" s="13" t="s">
        <v>125</v>
      </c>
      <c r="E195" s="88"/>
    </row>
    <row r="196" spans="1:5" ht="12.75">
      <c r="A196" s="3"/>
      <c r="B196" s="3"/>
      <c r="D196" s="13" t="s">
        <v>126</v>
      </c>
      <c r="E196" s="88"/>
    </row>
    <row r="197" spans="1:5" ht="12.75">
      <c r="A197" s="3"/>
      <c r="B197" s="3">
        <v>85216</v>
      </c>
      <c r="C197" s="33"/>
      <c r="D197" s="16" t="s">
        <v>299</v>
      </c>
      <c r="E197" s="88">
        <f>SUM(E198:E199)</f>
        <v>797591</v>
      </c>
    </row>
    <row r="198" spans="1:5" ht="12.75">
      <c r="A198" s="3"/>
      <c r="B198" s="3"/>
      <c r="C198" s="33" t="s">
        <v>219</v>
      </c>
      <c r="D198" s="16" t="s">
        <v>481</v>
      </c>
      <c r="E198" s="88">
        <v>797591</v>
      </c>
    </row>
    <row r="199" spans="1:5" ht="12.75">
      <c r="A199" s="3"/>
      <c r="B199" s="3"/>
      <c r="C199" s="33"/>
      <c r="D199" s="16" t="s">
        <v>220</v>
      </c>
      <c r="E199" s="88"/>
    </row>
    <row r="200" spans="1:5" ht="12.75">
      <c r="A200" s="3"/>
      <c r="B200" s="3">
        <v>85219</v>
      </c>
      <c r="C200" s="33"/>
      <c r="D200" s="16" t="s">
        <v>61</v>
      </c>
      <c r="E200" s="88">
        <f>SUM(E201:E204)</f>
        <v>249183</v>
      </c>
    </row>
    <row r="201" spans="1:5" ht="12.75">
      <c r="A201" s="3"/>
      <c r="B201" s="3"/>
      <c r="C201" s="34" t="s">
        <v>210</v>
      </c>
      <c r="D201" s="13" t="s">
        <v>124</v>
      </c>
      <c r="E201" s="88">
        <v>10962</v>
      </c>
    </row>
    <row r="202" spans="1:5" ht="12.75">
      <c r="A202" s="3"/>
      <c r="B202" s="3"/>
      <c r="D202" s="13" t="s">
        <v>125</v>
      </c>
      <c r="E202" s="88"/>
    </row>
    <row r="203" spans="1:5" ht="12.75">
      <c r="A203" s="3"/>
      <c r="B203" s="3"/>
      <c r="D203" s="13" t="s">
        <v>126</v>
      </c>
      <c r="E203" s="88"/>
    </row>
    <row r="204" spans="1:5" ht="12.75">
      <c r="A204" s="3"/>
      <c r="B204" s="3"/>
      <c r="C204" s="33" t="s">
        <v>219</v>
      </c>
      <c r="D204" s="16" t="s">
        <v>481</v>
      </c>
      <c r="E204" s="88">
        <v>238221</v>
      </c>
    </row>
    <row r="205" spans="1:5" ht="12.75">
      <c r="A205" s="3"/>
      <c r="B205" s="3"/>
      <c r="C205" s="33"/>
      <c r="D205" s="16" t="s">
        <v>220</v>
      </c>
      <c r="E205" s="88"/>
    </row>
    <row r="206" spans="1:5" ht="12.75">
      <c r="A206" s="3"/>
      <c r="B206" s="3">
        <v>85228</v>
      </c>
      <c r="C206" s="33"/>
      <c r="D206" s="16" t="s">
        <v>337</v>
      </c>
      <c r="E206" s="88">
        <f>SUM(E207:E213)</f>
        <v>207403</v>
      </c>
    </row>
    <row r="207" spans="1:5" ht="12.75">
      <c r="A207" s="3"/>
      <c r="B207" s="3"/>
      <c r="C207" s="34" t="s">
        <v>210</v>
      </c>
      <c r="D207" s="13" t="s">
        <v>124</v>
      </c>
      <c r="E207" s="88">
        <v>207100</v>
      </c>
    </row>
    <row r="208" spans="1:5" ht="12.75">
      <c r="A208" s="3"/>
      <c r="B208" s="3"/>
      <c r="C208" s="33"/>
      <c r="D208" s="16" t="s">
        <v>125</v>
      </c>
      <c r="E208" s="88"/>
    </row>
    <row r="209" spans="1:5" ht="12.75">
      <c r="A209" s="3"/>
      <c r="B209" s="3"/>
      <c r="C209" s="33"/>
      <c r="D209" s="16" t="s">
        <v>126</v>
      </c>
      <c r="E209" s="88"/>
    </row>
    <row r="210" spans="1:5" ht="12.75">
      <c r="A210" s="3"/>
      <c r="B210" s="3"/>
      <c r="C210" s="33" t="s">
        <v>219</v>
      </c>
      <c r="D210" s="16" t="s">
        <v>481</v>
      </c>
      <c r="E210" s="88">
        <v>0</v>
      </c>
    </row>
    <row r="211" spans="1:5" ht="12.75">
      <c r="A211" s="3"/>
      <c r="B211" s="3"/>
      <c r="C211" s="33"/>
      <c r="D211" s="16" t="s">
        <v>220</v>
      </c>
      <c r="E211" s="88"/>
    </row>
    <row r="212" spans="1:5" ht="12.75">
      <c r="A212" s="3"/>
      <c r="B212" s="3"/>
      <c r="C212" s="33" t="s">
        <v>223</v>
      </c>
      <c r="D212" s="16" t="s">
        <v>224</v>
      </c>
      <c r="E212" s="88">
        <v>303</v>
      </c>
    </row>
    <row r="213" spans="1:5" ht="12.75">
      <c r="A213" s="3"/>
      <c r="B213" s="3"/>
      <c r="C213" s="33"/>
      <c r="D213" s="16" t="s">
        <v>306</v>
      </c>
      <c r="E213" s="88"/>
    </row>
    <row r="214" spans="1:5" ht="12.75">
      <c r="A214" s="3"/>
      <c r="B214" s="3"/>
      <c r="C214" s="33"/>
      <c r="D214" s="16" t="s">
        <v>225</v>
      </c>
      <c r="E214" s="88"/>
    </row>
    <row r="215" spans="1:5" ht="12.75">
      <c r="A215" s="3"/>
      <c r="B215" s="3">
        <v>85230</v>
      </c>
      <c r="C215" s="33"/>
      <c r="D215" s="16" t="s">
        <v>581</v>
      </c>
      <c r="E215" s="88">
        <f>E216</f>
        <v>120000</v>
      </c>
    </row>
    <row r="216" spans="1:5" ht="12.75">
      <c r="A216" s="3"/>
      <c r="B216" s="3"/>
      <c r="C216" s="33" t="s">
        <v>219</v>
      </c>
      <c r="D216" s="16" t="s">
        <v>481</v>
      </c>
      <c r="E216" s="88">
        <v>120000</v>
      </c>
    </row>
    <row r="217" spans="1:5" ht="12.75">
      <c r="A217" s="21"/>
      <c r="B217" s="21"/>
      <c r="C217" s="38"/>
      <c r="D217" s="45" t="s">
        <v>220</v>
      </c>
      <c r="E217" s="89"/>
    </row>
    <row r="218" spans="1:5" ht="12.75">
      <c r="A218" s="3">
        <v>854</v>
      </c>
      <c r="B218" s="3"/>
      <c r="C218" s="33"/>
      <c r="D218" s="16" t="s">
        <v>592</v>
      </c>
      <c r="E218" s="88">
        <f>E219</f>
        <v>53254</v>
      </c>
    </row>
    <row r="219" spans="1:5" ht="12.75">
      <c r="A219" s="3"/>
      <c r="B219" s="3">
        <v>85415</v>
      </c>
      <c r="C219" s="33"/>
      <c r="D219" s="16" t="s">
        <v>461</v>
      </c>
      <c r="E219" s="88">
        <f>SUM(E220:E222)</f>
        <v>53254</v>
      </c>
    </row>
    <row r="220" spans="1:5" ht="12.75">
      <c r="A220" s="3"/>
      <c r="B220" s="3"/>
      <c r="C220" s="33" t="s">
        <v>219</v>
      </c>
      <c r="D220" s="16" t="s">
        <v>481</v>
      </c>
      <c r="E220" s="88">
        <v>32354</v>
      </c>
    </row>
    <row r="221" spans="1:5" ht="12.75">
      <c r="A221" s="3"/>
      <c r="B221" s="3"/>
      <c r="C221" s="33"/>
      <c r="D221" s="16" t="s">
        <v>220</v>
      </c>
      <c r="E221" s="88"/>
    </row>
    <row r="222" spans="1:5" ht="12.75">
      <c r="A222" s="3"/>
      <c r="B222" s="3"/>
      <c r="C222" s="33" t="s">
        <v>622</v>
      </c>
      <c r="D222" s="16" t="s">
        <v>623</v>
      </c>
      <c r="E222" s="88">
        <v>20900</v>
      </c>
    </row>
    <row r="223" spans="1:5" ht="12.75">
      <c r="A223" s="3"/>
      <c r="B223" s="3"/>
      <c r="C223" s="33"/>
      <c r="D223" s="16" t="s">
        <v>624</v>
      </c>
      <c r="E223" s="88"/>
    </row>
    <row r="224" spans="1:5" ht="12.75">
      <c r="A224" s="3"/>
      <c r="B224" s="3"/>
      <c r="C224" s="33"/>
      <c r="D224" s="16" t="s">
        <v>625</v>
      </c>
      <c r="E224" s="88"/>
    </row>
    <row r="225" spans="1:5" ht="12.75">
      <c r="A225" s="21"/>
      <c r="B225" s="21"/>
      <c r="C225" s="38"/>
      <c r="D225" s="45" t="s">
        <v>626</v>
      </c>
      <c r="E225" s="89"/>
    </row>
    <row r="226" spans="1:5" ht="12.75">
      <c r="A226" s="3">
        <v>855</v>
      </c>
      <c r="B226" s="3"/>
      <c r="C226" s="33"/>
      <c r="D226" s="16" t="s">
        <v>445</v>
      </c>
      <c r="E226" s="88">
        <f>E227+E242+E269+J252+E273+E259+E263</f>
        <v>33616087</v>
      </c>
    </row>
    <row r="227" spans="1:5" ht="12.75">
      <c r="A227" s="3"/>
      <c r="B227" s="6">
        <v>85501</v>
      </c>
      <c r="C227" s="33"/>
      <c r="D227" s="132" t="s">
        <v>435</v>
      </c>
      <c r="E227" s="88">
        <f>SUM(E228:E237)</f>
        <v>24635803</v>
      </c>
    </row>
    <row r="228" spans="1:5" ht="12.75">
      <c r="A228" s="3"/>
      <c r="C228" s="34" t="s">
        <v>305</v>
      </c>
      <c r="D228" s="13" t="s">
        <v>403</v>
      </c>
      <c r="E228" s="88">
        <v>2100</v>
      </c>
    </row>
    <row r="229" spans="1:5" ht="12.75">
      <c r="A229" s="3"/>
      <c r="D229" s="13" t="s">
        <v>402</v>
      </c>
      <c r="E229" s="88"/>
    </row>
    <row r="230" spans="1:5" ht="12.75">
      <c r="A230" s="3"/>
      <c r="D230" s="13" t="s">
        <v>320</v>
      </c>
      <c r="E230" s="88"/>
    </row>
    <row r="231" spans="1:5" ht="12.75">
      <c r="A231" s="3"/>
      <c r="D231" s="13" t="s">
        <v>321</v>
      </c>
      <c r="E231" s="88"/>
    </row>
    <row r="232" spans="1:5" ht="12.75">
      <c r="A232" s="3"/>
      <c r="B232" s="3"/>
      <c r="C232" s="33" t="s">
        <v>436</v>
      </c>
      <c r="D232" s="132" t="s">
        <v>437</v>
      </c>
      <c r="E232" s="88">
        <v>24603803</v>
      </c>
    </row>
    <row r="233" spans="1:5" ht="12.75">
      <c r="A233" s="3"/>
      <c r="B233" s="3"/>
      <c r="C233" s="121"/>
      <c r="D233" s="132" t="s">
        <v>438</v>
      </c>
      <c r="E233" s="88"/>
    </row>
    <row r="234" spans="1:5" ht="12.75">
      <c r="A234" s="3"/>
      <c r="B234" s="3"/>
      <c r="C234" s="121"/>
      <c r="D234" s="132" t="s">
        <v>439</v>
      </c>
      <c r="E234" s="88"/>
    </row>
    <row r="235" spans="1:5" ht="12.75">
      <c r="A235" s="3"/>
      <c r="B235" s="3"/>
      <c r="C235" s="121"/>
      <c r="D235" s="132" t="s">
        <v>441</v>
      </c>
      <c r="E235" s="88"/>
    </row>
    <row r="236" spans="1:5" ht="12.75">
      <c r="A236" s="3"/>
      <c r="B236" s="3"/>
      <c r="C236" s="33"/>
      <c r="D236" s="16" t="s">
        <v>440</v>
      </c>
      <c r="E236" s="88"/>
    </row>
    <row r="237" spans="1:5" ht="12.75">
      <c r="A237" s="3"/>
      <c r="B237" s="3"/>
      <c r="C237" s="33" t="s">
        <v>307</v>
      </c>
      <c r="D237" s="16" t="s">
        <v>322</v>
      </c>
      <c r="E237" s="88">
        <v>29900</v>
      </c>
    </row>
    <row r="238" spans="1:5" ht="12.75">
      <c r="A238" s="3"/>
      <c r="B238" s="3"/>
      <c r="C238" s="33"/>
      <c r="D238" s="16" t="s">
        <v>323</v>
      </c>
      <c r="E238" s="88"/>
    </row>
    <row r="239" spans="1:5" ht="12.75">
      <c r="A239" s="3"/>
      <c r="B239" s="3"/>
      <c r="C239" s="33"/>
      <c r="D239" s="16" t="s">
        <v>324</v>
      </c>
      <c r="E239" s="88"/>
    </row>
    <row r="240" spans="1:5" ht="12.75">
      <c r="A240" s="3"/>
      <c r="B240" s="3"/>
      <c r="C240" s="33"/>
      <c r="D240" s="16" t="s">
        <v>325</v>
      </c>
      <c r="E240" s="88"/>
    </row>
    <row r="241" spans="1:5" ht="12.75">
      <c r="A241" s="3"/>
      <c r="B241" s="3"/>
      <c r="C241" s="33"/>
      <c r="D241" s="16" t="s">
        <v>326</v>
      </c>
      <c r="E241" s="88"/>
    </row>
    <row r="242" spans="1:5" ht="12.75">
      <c r="A242" s="3"/>
      <c r="B242" s="3">
        <v>85502</v>
      </c>
      <c r="C242" s="33"/>
      <c r="D242" s="13" t="s">
        <v>286</v>
      </c>
      <c r="E242" s="88">
        <f>SUM(E245:E255)</f>
        <v>7921702</v>
      </c>
    </row>
    <row r="243" spans="1:5" ht="12.75">
      <c r="A243" s="3"/>
      <c r="B243" s="3"/>
      <c r="C243" s="33"/>
      <c r="D243" s="13" t="s">
        <v>287</v>
      </c>
      <c r="E243" s="88"/>
    </row>
    <row r="244" spans="1:5" ht="12.75">
      <c r="A244" s="3"/>
      <c r="B244" s="3"/>
      <c r="C244" s="33"/>
      <c r="D244" s="13" t="s">
        <v>288</v>
      </c>
      <c r="E244" s="88"/>
    </row>
    <row r="245" spans="1:5" ht="12.75">
      <c r="A245" s="3"/>
      <c r="B245" s="3"/>
      <c r="C245" s="34" t="s">
        <v>305</v>
      </c>
      <c r="D245" s="13" t="s">
        <v>403</v>
      </c>
      <c r="E245" s="88">
        <v>15000</v>
      </c>
    </row>
    <row r="246" spans="1:5" ht="12.75">
      <c r="A246" s="3"/>
      <c r="B246" s="3"/>
      <c r="D246" s="13" t="s">
        <v>402</v>
      </c>
      <c r="E246" s="88"/>
    </row>
    <row r="247" spans="1:5" ht="12.75">
      <c r="A247" s="3"/>
      <c r="B247" s="3"/>
      <c r="D247" s="13" t="s">
        <v>320</v>
      </c>
      <c r="E247" s="88"/>
    </row>
    <row r="248" spans="1:5" ht="12.75">
      <c r="A248" s="3"/>
      <c r="B248" s="3"/>
      <c r="D248" s="13" t="s">
        <v>321</v>
      </c>
      <c r="E248" s="88"/>
    </row>
    <row r="249" spans="1:5" ht="12.75">
      <c r="A249" s="3"/>
      <c r="B249" s="3"/>
      <c r="C249" s="34" t="s">
        <v>210</v>
      </c>
      <c r="D249" s="13" t="s">
        <v>124</v>
      </c>
      <c r="E249" s="88">
        <v>7768702</v>
      </c>
    </row>
    <row r="250" spans="1:5" ht="12.75">
      <c r="A250" s="3"/>
      <c r="B250" s="3"/>
      <c r="D250" s="13" t="s">
        <v>125</v>
      </c>
      <c r="E250" s="88"/>
    </row>
    <row r="251" spans="1:5" ht="12.75">
      <c r="A251" s="3"/>
      <c r="B251" s="3"/>
      <c r="D251" s="13" t="s">
        <v>126</v>
      </c>
      <c r="E251" s="88"/>
    </row>
    <row r="252" spans="1:5" ht="12.75">
      <c r="A252" s="3"/>
      <c r="B252" s="3"/>
      <c r="C252" s="33" t="s">
        <v>223</v>
      </c>
      <c r="D252" s="16" t="s">
        <v>224</v>
      </c>
      <c r="E252" s="88">
        <v>90000</v>
      </c>
    </row>
    <row r="253" spans="1:5" ht="12.75">
      <c r="A253" s="3"/>
      <c r="B253" s="3"/>
      <c r="C253" s="33"/>
      <c r="D253" s="16" t="s">
        <v>306</v>
      </c>
      <c r="E253" s="88"/>
    </row>
    <row r="254" spans="1:5" ht="12.75">
      <c r="A254" s="3"/>
      <c r="B254" s="3"/>
      <c r="C254" s="33"/>
      <c r="D254" s="16" t="s">
        <v>225</v>
      </c>
      <c r="E254" s="88"/>
    </row>
    <row r="255" spans="1:5" ht="12.75">
      <c r="A255" s="3"/>
      <c r="B255" s="3"/>
      <c r="C255" s="33" t="s">
        <v>307</v>
      </c>
      <c r="D255" s="16" t="s">
        <v>322</v>
      </c>
      <c r="E255" s="88">
        <v>48000</v>
      </c>
    </row>
    <row r="256" spans="1:5" ht="12.75">
      <c r="A256" s="3"/>
      <c r="B256" s="3"/>
      <c r="C256" s="33"/>
      <c r="D256" s="16" t="s">
        <v>323</v>
      </c>
      <c r="E256" s="88"/>
    </row>
    <row r="257" spans="1:5" ht="12.75">
      <c r="A257" s="3"/>
      <c r="B257" s="3"/>
      <c r="C257" s="33"/>
      <c r="D257" s="16" t="s">
        <v>511</v>
      </c>
      <c r="E257" s="88"/>
    </row>
    <row r="258" spans="1:5" ht="12.75">
      <c r="A258" s="3"/>
      <c r="B258" s="3"/>
      <c r="C258" s="33"/>
      <c r="D258" s="16" t="s">
        <v>494</v>
      </c>
      <c r="E258" s="88"/>
    </row>
    <row r="259" spans="1:5" ht="12.75">
      <c r="A259" s="3"/>
      <c r="B259" s="3">
        <v>85503</v>
      </c>
      <c r="C259" s="33"/>
      <c r="D259" s="16" t="s">
        <v>466</v>
      </c>
      <c r="E259" s="88">
        <f>E260</f>
        <v>1500</v>
      </c>
    </row>
    <row r="260" spans="1:5" ht="12.75">
      <c r="A260" s="3"/>
      <c r="B260" s="3"/>
      <c r="C260" s="34" t="s">
        <v>210</v>
      </c>
      <c r="D260" s="13" t="s">
        <v>124</v>
      </c>
      <c r="E260" s="88">
        <v>1500</v>
      </c>
    </row>
    <row r="261" spans="1:5" ht="12.75">
      <c r="A261" s="3"/>
      <c r="B261" s="3"/>
      <c r="D261" s="13" t="s">
        <v>125</v>
      </c>
      <c r="E261" s="88"/>
    </row>
    <row r="262" spans="1:5" ht="12.75">
      <c r="A262" s="3"/>
      <c r="B262" s="3"/>
      <c r="D262" s="13" t="s">
        <v>126</v>
      </c>
      <c r="E262" s="88"/>
    </row>
    <row r="263" spans="1:5" ht="12.75">
      <c r="A263" s="3"/>
      <c r="B263" s="3">
        <v>85504</v>
      </c>
      <c r="D263" s="13" t="s">
        <v>365</v>
      </c>
      <c r="E263" s="88">
        <f>SUM(E264:E267)</f>
        <v>848300</v>
      </c>
    </row>
    <row r="264" spans="1:5" ht="12.75">
      <c r="A264" s="3"/>
      <c r="B264" s="3"/>
      <c r="C264" s="34" t="s">
        <v>210</v>
      </c>
      <c r="D264" s="13" t="s">
        <v>124</v>
      </c>
      <c r="E264" s="88">
        <v>843200</v>
      </c>
    </row>
    <row r="265" spans="1:5" ht="12.75">
      <c r="A265" s="3"/>
      <c r="B265" s="3"/>
      <c r="D265" s="13" t="s">
        <v>125</v>
      </c>
      <c r="E265" s="88"/>
    </row>
    <row r="266" spans="1:5" ht="12.75">
      <c r="A266" s="3"/>
      <c r="B266" s="3"/>
      <c r="D266" s="13" t="s">
        <v>126</v>
      </c>
      <c r="E266" s="88"/>
    </row>
    <row r="267" spans="1:5" ht="12.75">
      <c r="A267" s="3"/>
      <c r="B267" s="3"/>
      <c r="C267" s="34" t="s">
        <v>629</v>
      </c>
      <c r="D267" s="13" t="s">
        <v>630</v>
      </c>
      <c r="E267" s="88">
        <v>5100</v>
      </c>
    </row>
    <row r="268" spans="1:5" ht="12.75">
      <c r="A268" s="3"/>
      <c r="B268" s="3"/>
      <c r="D268" s="13" t="s">
        <v>631</v>
      </c>
      <c r="E268" s="88"/>
    </row>
    <row r="269" spans="1:5" ht="12.75">
      <c r="A269" s="3"/>
      <c r="B269" s="3">
        <v>85505</v>
      </c>
      <c r="C269" s="33"/>
      <c r="D269" s="16" t="s">
        <v>446</v>
      </c>
      <c r="E269" s="88">
        <f>E270</f>
        <v>120000</v>
      </c>
    </row>
    <row r="270" spans="1:5" ht="12.75">
      <c r="A270" s="3"/>
      <c r="B270" s="3"/>
      <c r="C270" s="33" t="s">
        <v>356</v>
      </c>
      <c r="D270" s="16" t="s">
        <v>357</v>
      </c>
      <c r="E270" s="88">
        <v>120000</v>
      </c>
    </row>
    <row r="271" spans="1:5" ht="12.75">
      <c r="A271" s="3"/>
      <c r="B271" s="3"/>
      <c r="C271" s="33"/>
      <c r="D271" s="16" t="s">
        <v>358</v>
      </c>
      <c r="E271" s="88"/>
    </row>
    <row r="272" spans="1:5" ht="12.75">
      <c r="A272" s="3"/>
      <c r="B272" s="3"/>
      <c r="C272" s="33"/>
      <c r="D272" s="16" t="s">
        <v>359</v>
      </c>
      <c r="E272" s="88"/>
    </row>
    <row r="273" spans="1:5" ht="12.75">
      <c r="A273" s="3"/>
      <c r="B273" s="3">
        <v>85513</v>
      </c>
      <c r="C273" s="33"/>
      <c r="D273" s="16" t="s">
        <v>501</v>
      </c>
      <c r="E273" s="88">
        <f>E278</f>
        <v>88782</v>
      </c>
    </row>
    <row r="274" spans="1:5" ht="12.75">
      <c r="A274" s="3"/>
      <c r="B274" s="3"/>
      <c r="C274" s="33"/>
      <c r="D274" s="16" t="s">
        <v>502</v>
      </c>
      <c r="E274" s="88"/>
    </row>
    <row r="275" spans="1:5" ht="12.75">
      <c r="A275" s="3"/>
      <c r="B275" s="3"/>
      <c r="C275" s="33"/>
      <c r="D275" s="16" t="s">
        <v>503</v>
      </c>
      <c r="E275" s="88"/>
    </row>
    <row r="276" spans="1:5" ht="12.75">
      <c r="A276" s="3"/>
      <c r="B276" s="3"/>
      <c r="C276" s="33"/>
      <c r="D276" s="16" t="s">
        <v>504</v>
      </c>
      <c r="E276" s="88"/>
    </row>
    <row r="277" spans="1:5" ht="12.75">
      <c r="A277" s="3"/>
      <c r="B277" s="3"/>
      <c r="C277" s="33"/>
      <c r="D277" s="16" t="s">
        <v>505</v>
      </c>
      <c r="E277" s="88"/>
    </row>
    <row r="278" spans="1:5" ht="12.75">
      <c r="A278" s="3"/>
      <c r="B278" s="3"/>
      <c r="C278" s="34" t="s">
        <v>210</v>
      </c>
      <c r="D278" s="13" t="s">
        <v>124</v>
      </c>
      <c r="E278" s="88">
        <v>88782</v>
      </c>
    </row>
    <row r="279" spans="1:5" ht="12.75">
      <c r="A279" s="3"/>
      <c r="B279" s="3"/>
      <c r="D279" s="13" t="s">
        <v>125</v>
      </c>
      <c r="E279" s="88"/>
    </row>
    <row r="280" spans="1:5" ht="12.75">
      <c r="A280" s="21"/>
      <c r="B280" s="21"/>
      <c r="C280" s="38"/>
      <c r="D280" s="45" t="s">
        <v>126</v>
      </c>
      <c r="E280" s="89"/>
    </row>
    <row r="281" spans="1:5" ht="12.75">
      <c r="A281" s="3">
        <v>900</v>
      </c>
      <c r="B281" s="3"/>
      <c r="C281" s="33"/>
      <c r="D281" s="16" t="s">
        <v>308</v>
      </c>
      <c r="E281" s="88">
        <f>E306+E282+E317+E309+E287+E304</f>
        <v>10900343</v>
      </c>
    </row>
    <row r="282" spans="1:5" ht="12.75">
      <c r="A282" s="3"/>
      <c r="B282" s="3">
        <v>90002</v>
      </c>
      <c r="C282" s="33"/>
      <c r="D282" s="16" t="s">
        <v>404</v>
      </c>
      <c r="E282" s="88">
        <f>SUM(E283:E285)</f>
        <v>6704000</v>
      </c>
    </row>
    <row r="283" spans="1:5" ht="12.75">
      <c r="A283" s="3"/>
      <c r="B283" s="3"/>
      <c r="C283" s="43" t="s">
        <v>232</v>
      </c>
      <c r="D283" s="53" t="s">
        <v>274</v>
      </c>
      <c r="E283" s="88">
        <v>6700000</v>
      </c>
    </row>
    <row r="284" spans="1:5" ht="12.75">
      <c r="A284" s="3"/>
      <c r="B284" s="3"/>
      <c r="C284" s="33"/>
      <c r="D284" s="16" t="s">
        <v>275</v>
      </c>
      <c r="E284" s="88"/>
    </row>
    <row r="285" spans="1:5" ht="12.75">
      <c r="A285" s="3"/>
      <c r="B285" s="3"/>
      <c r="C285" s="33" t="s">
        <v>478</v>
      </c>
      <c r="D285" s="16" t="s">
        <v>479</v>
      </c>
      <c r="E285" s="88">
        <v>4000</v>
      </c>
    </row>
    <row r="286" spans="1:5" ht="12.75">
      <c r="A286" s="3"/>
      <c r="B286" s="3"/>
      <c r="C286" s="33"/>
      <c r="D286" s="16" t="s">
        <v>480</v>
      </c>
      <c r="E286" s="88"/>
    </row>
    <row r="287" spans="1:5" ht="12.75">
      <c r="A287" s="3"/>
      <c r="B287" s="3">
        <v>90004</v>
      </c>
      <c r="C287" s="33"/>
      <c r="D287" s="16" t="s">
        <v>98</v>
      </c>
      <c r="E287" s="88">
        <f>SUM(E288:E300)</f>
        <v>2571562</v>
      </c>
    </row>
    <row r="288" spans="1:5" ht="12.75">
      <c r="A288" s="3"/>
      <c r="B288" s="3"/>
      <c r="C288" s="33" t="s">
        <v>585</v>
      </c>
      <c r="D288" s="16" t="s">
        <v>560</v>
      </c>
      <c r="E288" s="88">
        <v>9000</v>
      </c>
    </row>
    <row r="289" spans="1:5" ht="12.75">
      <c r="A289" s="3"/>
      <c r="B289" s="3"/>
      <c r="C289" s="33"/>
      <c r="D289" s="16" t="s">
        <v>536</v>
      </c>
      <c r="E289" s="88"/>
    </row>
    <row r="290" spans="1:5" ht="12.75">
      <c r="A290" s="3"/>
      <c r="B290" s="3"/>
      <c r="C290" s="33"/>
      <c r="D290" s="16" t="s">
        <v>537</v>
      </c>
      <c r="E290" s="88"/>
    </row>
    <row r="291" spans="1:5" ht="12.75">
      <c r="A291" s="3"/>
      <c r="B291" s="3"/>
      <c r="C291" s="33"/>
      <c r="D291" s="16" t="s">
        <v>538</v>
      </c>
      <c r="E291" s="88"/>
    </row>
    <row r="292" spans="1:5" ht="12.75">
      <c r="A292" s="3"/>
      <c r="B292" s="3"/>
      <c r="C292" s="33" t="s">
        <v>590</v>
      </c>
      <c r="D292" s="16" t="s">
        <v>560</v>
      </c>
      <c r="E292" s="88">
        <v>1200</v>
      </c>
    </row>
    <row r="293" spans="1:5" ht="12.75">
      <c r="A293" s="3"/>
      <c r="B293" s="3"/>
      <c r="C293" s="33"/>
      <c r="D293" s="16" t="s">
        <v>536</v>
      </c>
      <c r="E293" s="88"/>
    </row>
    <row r="294" spans="1:5" ht="12.75">
      <c r="A294" s="3"/>
      <c r="B294" s="3"/>
      <c r="C294" s="33"/>
      <c r="D294" s="16" t="s">
        <v>537</v>
      </c>
      <c r="E294" s="88"/>
    </row>
    <row r="295" spans="1:5" ht="12.75">
      <c r="A295" s="3"/>
      <c r="B295" s="3"/>
      <c r="C295" s="33"/>
      <c r="D295" s="16" t="s">
        <v>538</v>
      </c>
      <c r="E295" s="88"/>
    </row>
    <row r="296" spans="1:5" ht="12.75">
      <c r="A296" s="3"/>
      <c r="B296" s="3"/>
      <c r="C296" s="33" t="s">
        <v>535</v>
      </c>
      <c r="D296" s="16" t="s">
        <v>560</v>
      </c>
      <c r="E296" s="88">
        <v>2260025</v>
      </c>
    </row>
    <row r="297" spans="1:5" ht="12.75">
      <c r="A297" s="3"/>
      <c r="B297" s="3"/>
      <c r="C297" s="33"/>
      <c r="D297" s="16" t="s">
        <v>536</v>
      </c>
      <c r="E297" s="88"/>
    </row>
    <row r="298" spans="1:5" ht="12.75">
      <c r="A298" s="3"/>
      <c r="B298" s="3"/>
      <c r="C298" s="33"/>
      <c r="D298" s="16" t="s">
        <v>537</v>
      </c>
      <c r="E298" s="88"/>
    </row>
    <row r="299" spans="1:5" ht="12.75">
      <c r="A299" s="3"/>
      <c r="B299" s="3"/>
      <c r="C299" s="33"/>
      <c r="D299" s="16" t="s">
        <v>538</v>
      </c>
      <c r="E299" s="88"/>
    </row>
    <row r="300" spans="1:5" ht="12.75">
      <c r="A300" s="3"/>
      <c r="B300" s="3"/>
      <c r="C300" s="33" t="s">
        <v>559</v>
      </c>
      <c r="D300" s="16" t="s">
        <v>560</v>
      </c>
      <c r="E300" s="88">
        <v>301337</v>
      </c>
    </row>
    <row r="301" spans="1:5" ht="12.75">
      <c r="A301" s="3"/>
      <c r="B301" s="3"/>
      <c r="C301" s="33"/>
      <c r="D301" s="16" t="s">
        <v>536</v>
      </c>
      <c r="E301" s="88"/>
    </row>
    <row r="302" spans="1:5" ht="12.75">
      <c r="A302" s="3"/>
      <c r="B302" s="3"/>
      <c r="C302" s="33"/>
      <c r="D302" s="16" t="s">
        <v>537</v>
      </c>
      <c r="E302" s="88"/>
    </row>
    <row r="303" spans="1:5" ht="12.75">
      <c r="A303" s="3"/>
      <c r="B303" s="3"/>
      <c r="C303" s="33"/>
      <c r="D303" s="16" t="s">
        <v>538</v>
      </c>
      <c r="E303" s="88"/>
    </row>
    <row r="304" spans="1:5" ht="12.75">
      <c r="A304" s="3"/>
      <c r="B304" s="3">
        <v>90015</v>
      </c>
      <c r="C304" s="33"/>
      <c r="D304" s="16" t="s">
        <v>596</v>
      </c>
      <c r="E304" s="88">
        <f>E305</f>
        <v>13617</v>
      </c>
    </row>
    <row r="305" spans="1:5" ht="12.75">
      <c r="A305" s="3"/>
      <c r="B305" s="3"/>
      <c r="C305" s="33" t="s">
        <v>583</v>
      </c>
      <c r="D305" s="16" t="s">
        <v>584</v>
      </c>
      <c r="E305" s="88">
        <v>13617</v>
      </c>
    </row>
    <row r="306" spans="1:5" ht="12.75">
      <c r="A306" s="3"/>
      <c r="B306" s="3">
        <v>90019</v>
      </c>
      <c r="C306" s="33"/>
      <c r="D306" s="16" t="s">
        <v>335</v>
      </c>
      <c r="E306" s="88">
        <f>SUM(E308:E308)</f>
        <v>150000</v>
      </c>
    </row>
    <row r="307" spans="1:5" ht="12.75">
      <c r="A307" s="3"/>
      <c r="B307" s="3"/>
      <c r="C307" s="33"/>
      <c r="D307" s="16" t="s">
        <v>336</v>
      </c>
      <c r="E307" s="88"/>
    </row>
    <row r="308" spans="1:5" ht="12.75">
      <c r="A308" s="3"/>
      <c r="B308" s="3"/>
      <c r="C308" s="33" t="s">
        <v>272</v>
      </c>
      <c r="D308" s="16" t="s">
        <v>273</v>
      </c>
      <c r="E308" s="88">
        <v>150000</v>
      </c>
    </row>
    <row r="309" spans="1:5" ht="12.75">
      <c r="A309" s="3"/>
      <c r="B309" s="3">
        <v>90026</v>
      </c>
      <c r="C309" s="33"/>
      <c r="D309" s="16" t="s">
        <v>561</v>
      </c>
      <c r="E309" s="88">
        <f>SUM(E310:E315)</f>
        <v>38164</v>
      </c>
    </row>
    <row r="310" spans="1:5" ht="12.75">
      <c r="A310" s="3"/>
      <c r="B310" s="3"/>
      <c r="C310" s="33" t="s">
        <v>585</v>
      </c>
      <c r="D310" s="16" t="s">
        <v>560</v>
      </c>
      <c r="E310" s="88">
        <v>31564</v>
      </c>
    </row>
    <row r="311" spans="1:5" ht="12.75">
      <c r="A311" s="3"/>
      <c r="B311" s="3"/>
      <c r="C311" s="33"/>
      <c r="D311" s="16" t="s">
        <v>536</v>
      </c>
      <c r="E311" s="88"/>
    </row>
    <row r="312" spans="1:5" ht="12.75">
      <c r="A312" s="3"/>
      <c r="B312" s="3"/>
      <c r="C312" s="33"/>
      <c r="D312" s="16" t="s">
        <v>537</v>
      </c>
      <c r="E312" s="88"/>
    </row>
    <row r="313" spans="1:5" ht="12.75">
      <c r="A313" s="3"/>
      <c r="B313" s="3"/>
      <c r="C313" s="33"/>
      <c r="D313" s="16" t="s">
        <v>538</v>
      </c>
      <c r="E313" s="88"/>
    </row>
    <row r="314" spans="1:5" ht="12.75">
      <c r="A314" s="3"/>
      <c r="B314" s="3"/>
      <c r="C314" s="33" t="s">
        <v>562</v>
      </c>
      <c r="D314" s="16" t="s">
        <v>563</v>
      </c>
      <c r="E314" s="88">
        <v>6600</v>
      </c>
    </row>
    <row r="315" spans="1:5" ht="12.75">
      <c r="A315" s="3"/>
      <c r="B315" s="3"/>
      <c r="C315" s="33"/>
      <c r="D315" s="16" t="s">
        <v>564</v>
      </c>
      <c r="E315" s="88"/>
    </row>
    <row r="316" spans="1:5" ht="12.75">
      <c r="A316" s="3"/>
      <c r="B316" s="3"/>
      <c r="C316" s="33"/>
      <c r="D316" s="16" t="s">
        <v>565</v>
      </c>
      <c r="E316" s="88"/>
    </row>
    <row r="317" spans="1:5" ht="12.75">
      <c r="A317" s="3"/>
      <c r="B317" s="3">
        <v>90095</v>
      </c>
      <c r="C317" s="33"/>
      <c r="D317" s="16" t="s">
        <v>539</v>
      </c>
      <c r="E317" s="88">
        <f>E318</f>
        <v>1423000</v>
      </c>
    </row>
    <row r="318" spans="1:5" ht="12.75">
      <c r="A318" s="3"/>
      <c r="B318" s="3"/>
      <c r="C318" s="33" t="s">
        <v>540</v>
      </c>
      <c r="D318" s="16" t="s">
        <v>541</v>
      </c>
      <c r="E318" s="88">
        <v>1423000</v>
      </c>
    </row>
    <row r="319" spans="1:5" ht="12.75">
      <c r="A319" s="3"/>
      <c r="B319" s="3"/>
      <c r="C319" s="33"/>
      <c r="D319" s="16" t="s">
        <v>542</v>
      </c>
      <c r="E319" s="88"/>
    </row>
    <row r="320" spans="1:5" ht="12.75">
      <c r="A320" s="3"/>
      <c r="B320" s="3"/>
      <c r="C320" s="33"/>
      <c r="D320" s="16" t="s">
        <v>543</v>
      </c>
      <c r="E320" s="88"/>
    </row>
    <row r="321" spans="1:5" ht="12.75">
      <c r="A321" s="3"/>
      <c r="B321" s="3"/>
      <c r="C321" s="33"/>
      <c r="D321" s="16" t="s">
        <v>544</v>
      </c>
      <c r="E321" s="88"/>
    </row>
    <row r="322" spans="1:5" ht="12.75">
      <c r="A322" s="3">
        <v>921</v>
      </c>
      <c r="B322" s="3"/>
      <c r="C322" s="33"/>
      <c r="D322" s="16" t="s">
        <v>534</v>
      </c>
      <c r="E322" s="88">
        <f>E323</f>
        <v>51000</v>
      </c>
    </row>
    <row r="323" spans="1:5" ht="12.75">
      <c r="A323" s="3"/>
      <c r="B323" s="3">
        <v>92118</v>
      </c>
      <c r="C323" s="33"/>
      <c r="D323" s="16" t="s">
        <v>29</v>
      </c>
      <c r="E323" s="88">
        <f>E324</f>
        <v>51000</v>
      </c>
    </row>
    <row r="324" spans="1:5" ht="12.75">
      <c r="A324" s="3"/>
      <c r="B324" s="3"/>
      <c r="C324" s="33" t="s">
        <v>535</v>
      </c>
      <c r="D324" s="16" t="s">
        <v>560</v>
      </c>
      <c r="E324" s="88">
        <v>51000</v>
      </c>
    </row>
    <row r="325" spans="1:5" ht="12.75">
      <c r="A325" s="3"/>
      <c r="B325" s="3"/>
      <c r="C325" s="33"/>
      <c r="D325" s="16" t="s">
        <v>536</v>
      </c>
      <c r="E325" s="88"/>
    </row>
    <row r="326" spans="1:5" ht="12.75">
      <c r="A326" s="3"/>
      <c r="B326" s="3"/>
      <c r="C326" s="33"/>
      <c r="D326" s="16" t="s">
        <v>537</v>
      </c>
      <c r="E326" s="88"/>
    </row>
    <row r="327" spans="1:5" ht="12.75">
      <c r="A327" s="3"/>
      <c r="B327" s="3"/>
      <c r="C327" s="33"/>
      <c r="D327" s="16" t="s">
        <v>538</v>
      </c>
      <c r="E327" s="88"/>
    </row>
    <row r="328" spans="1:5" ht="12.75">
      <c r="A328" s="3"/>
      <c r="B328" s="3"/>
      <c r="C328" s="33"/>
      <c r="D328" s="16"/>
      <c r="E328" s="88"/>
    </row>
    <row r="329" spans="1:5" ht="12.75">
      <c r="A329" s="3"/>
      <c r="B329" s="3"/>
      <c r="C329" s="33"/>
      <c r="D329" s="16"/>
      <c r="E329" s="88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710"/>
  <sheetViews>
    <sheetView tabSelected="1" zoomScalePageLayoutView="0" workbookViewId="0" topLeftCell="A636">
      <selection activeCell="A645" sqref="A645:IV664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375" style="0" customWidth="1"/>
    <col min="5" max="5" width="21.875" style="100" customWidth="1"/>
    <col min="6" max="6" width="14.625" style="79" customWidth="1"/>
  </cols>
  <sheetData>
    <row r="2" spans="1:5" ht="12.75">
      <c r="A2" s="27"/>
      <c r="B2" s="28"/>
      <c r="C2" s="23"/>
      <c r="D2" s="18"/>
      <c r="E2" s="99" t="s">
        <v>266</v>
      </c>
    </row>
    <row r="3" spans="1:5" ht="12.75">
      <c r="A3" s="29"/>
      <c r="B3" s="20"/>
      <c r="C3" s="3"/>
      <c r="D3" s="15"/>
      <c r="E3" s="100" t="s">
        <v>636</v>
      </c>
    </row>
    <row r="4" spans="1:7" ht="12.75">
      <c r="A4" s="29"/>
      <c r="B4" s="20"/>
      <c r="C4" s="3"/>
      <c r="D4" s="14" t="s">
        <v>30</v>
      </c>
      <c r="E4" s="100" t="s">
        <v>180</v>
      </c>
      <c r="G4" s="19"/>
    </row>
    <row r="5" spans="1:5" ht="12.75">
      <c r="A5" s="29"/>
      <c r="B5" s="20"/>
      <c r="C5" s="3"/>
      <c r="D5" s="3" t="s">
        <v>405</v>
      </c>
      <c r="E5" s="100" t="s">
        <v>635</v>
      </c>
    </row>
    <row r="6" spans="1:4" ht="12.75">
      <c r="A6" s="29"/>
      <c r="B6" s="20"/>
      <c r="C6" s="3"/>
      <c r="D6" s="3"/>
    </row>
    <row r="7" spans="1:6" ht="12.75">
      <c r="A7" s="30" t="s">
        <v>31</v>
      </c>
      <c r="B7" s="31" t="s">
        <v>32</v>
      </c>
      <c r="C7" s="1"/>
      <c r="D7" s="1" t="s">
        <v>36</v>
      </c>
      <c r="E7" s="101" t="s">
        <v>514</v>
      </c>
      <c r="F7" s="81"/>
    </row>
    <row r="8" spans="1:6" ht="12.75">
      <c r="A8" s="24"/>
      <c r="B8" s="33"/>
      <c r="E8" s="108"/>
      <c r="F8" s="81"/>
    </row>
    <row r="9" spans="1:6" ht="12.75">
      <c r="A9" s="25" t="s">
        <v>65</v>
      </c>
      <c r="B9" s="32"/>
      <c r="C9" s="14"/>
      <c r="D9" s="26" t="s">
        <v>34</v>
      </c>
      <c r="E9" s="103">
        <f>SUM(E10+E25)</f>
        <v>5726965.48</v>
      </c>
      <c r="F9" s="90"/>
    </row>
    <row r="10" spans="1:6" s="59" customFormat="1" ht="12.75">
      <c r="A10" s="123"/>
      <c r="B10" s="56" t="s">
        <v>66</v>
      </c>
      <c r="C10" s="57"/>
      <c r="D10" s="71" t="s">
        <v>35</v>
      </c>
      <c r="E10" s="105">
        <f>SUM(E11:E23)</f>
        <v>274918</v>
      </c>
      <c r="F10" s="95"/>
    </row>
    <row r="11" spans="1:6" s="59" customFormat="1" ht="12.75">
      <c r="A11" s="123"/>
      <c r="B11" s="56"/>
      <c r="C11" s="3">
        <v>4170</v>
      </c>
      <c r="D11" s="15" t="s">
        <v>236</v>
      </c>
      <c r="E11" s="113">
        <v>1000</v>
      </c>
      <c r="F11" s="95"/>
    </row>
    <row r="12" spans="1:6" s="59" customFormat="1" ht="12.75">
      <c r="A12" s="123"/>
      <c r="B12" s="56"/>
      <c r="C12" s="3">
        <v>4260</v>
      </c>
      <c r="D12" s="15" t="s">
        <v>50</v>
      </c>
      <c r="E12" s="113">
        <v>6000</v>
      </c>
      <c r="F12" s="95"/>
    </row>
    <row r="13" spans="1:5" ht="12.75">
      <c r="A13" s="24"/>
      <c r="B13" s="33"/>
      <c r="C13" s="3">
        <v>4300</v>
      </c>
      <c r="D13" s="20" t="s">
        <v>52</v>
      </c>
      <c r="E13" s="100">
        <v>49964</v>
      </c>
    </row>
    <row r="14" spans="1:5" ht="12.75">
      <c r="A14" s="33"/>
      <c r="B14" s="33"/>
      <c r="C14" s="3">
        <v>4390</v>
      </c>
      <c r="D14" s="16" t="s">
        <v>276</v>
      </c>
      <c r="E14" s="100">
        <v>55000</v>
      </c>
    </row>
    <row r="15" spans="1:4" ht="12.75">
      <c r="A15" s="33"/>
      <c r="B15" s="33"/>
      <c r="C15" s="3"/>
      <c r="D15" s="16" t="s">
        <v>277</v>
      </c>
    </row>
    <row r="16" spans="1:5" ht="12.75">
      <c r="A16" s="33"/>
      <c r="B16" s="33"/>
      <c r="C16" s="3">
        <v>4430</v>
      </c>
      <c r="D16" s="49" t="s">
        <v>221</v>
      </c>
      <c r="E16" s="100">
        <v>3000</v>
      </c>
    </row>
    <row r="17" spans="1:5" ht="12.75">
      <c r="A17" s="33"/>
      <c r="B17" s="33"/>
      <c r="C17" s="3">
        <v>4500</v>
      </c>
      <c r="D17" s="49" t="s">
        <v>547</v>
      </c>
      <c r="E17" s="100">
        <v>36</v>
      </c>
    </row>
    <row r="18" spans="1:4" ht="12.75">
      <c r="A18" s="33"/>
      <c r="B18" s="33"/>
      <c r="C18" s="3"/>
      <c r="D18" s="49" t="s">
        <v>548</v>
      </c>
    </row>
    <row r="19" spans="1:5" ht="12" customHeight="1">
      <c r="A19" s="33"/>
      <c r="B19" s="33"/>
      <c r="C19" s="3">
        <v>4510</v>
      </c>
      <c r="D19" s="20" t="s">
        <v>245</v>
      </c>
      <c r="E19" s="100">
        <v>8000</v>
      </c>
    </row>
    <row r="20" spans="1:5" ht="12.75">
      <c r="A20" s="33"/>
      <c r="B20" s="33"/>
      <c r="C20" s="3">
        <v>4530</v>
      </c>
      <c r="D20" t="s">
        <v>261</v>
      </c>
      <c r="E20" s="100">
        <v>15000</v>
      </c>
    </row>
    <row r="21" spans="1:5" ht="12.75">
      <c r="A21" s="33"/>
      <c r="B21" s="33"/>
      <c r="C21" s="6">
        <v>4590</v>
      </c>
      <c r="D21" s="65" t="s">
        <v>310</v>
      </c>
      <c r="E21" s="100">
        <v>126918</v>
      </c>
    </row>
    <row r="22" spans="1:6" s="59" customFormat="1" ht="12.75">
      <c r="A22" s="33"/>
      <c r="B22" s="33"/>
      <c r="C22" s="6"/>
      <c r="D22" s="65" t="s">
        <v>280</v>
      </c>
      <c r="E22" s="100"/>
      <c r="F22" s="79"/>
    </row>
    <row r="23" spans="1:6" s="59" customFormat="1" ht="12.75">
      <c r="A23" s="33"/>
      <c r="B23" s="33"/>
      <c r="C23" s="3">
        <v>4610</v>
      </c>
      <c r="D23" s="16" t="s">
        <v>282</v>
      </c>
      <c r="E23" s="100">
        <v>10000</v>
      </c>
      <c r="F23" s="79"/>
    </row>
    <row r="24" spans="1:2" ht="12.75">
      <c r="A24" s="34"/>
      <c r="B24" s="34"/>
    </row>
    <row r="25" spans="1:6" s="59" customFormat="1" ht="12.75">
      <c r="A25" s="73"/>
      <c r="B25" s="56" t="s">
        <v>66</v>
      </c>
      <c r="C25" s="57"/>
      <c r="D25" s="71" t="s">
        <v>35</v>
      </c>
      <c r="E25" s="105">
        <f>SUM(E27:E35)</f>
        <v>5452047.48</v>
      </c>
      <c r="F25" s="95"/>
    </row>
    <row r="26" spans="1:6" s="59" customFormat="1" ht="12.75">
      <c r="A26" s="73"/>
      <c r="B26" s="56"/>
      <c r="C26" s="57"/>
      <c r="D26" s="71" t="s">
        <v>430</v>
      </c>
      <c r="E26" s="105"/>
      <c r="F26" s="95"/>
    </row>
    <row r="27" spans="1:6" s="59" customFormat="1" ht="12.75">
      <c r="A27" s="73"/>
      <c r="B27" s="56"/>
      <c r="C27" s="3">
        <v>4210</v>
      </c>
      <c r="D27" s="15" t="s">
        <v>49</v>
      </c>
      <c r="E27" s="113">
        <v>3600</v>
      </c>
      <c r="F27" s="95"/>
    </row>
    <row r="28" spans="1:5" ht="12.75">
      <c r="A28" s="34"/>
      <c r="B28" s="33"/>
      <c r="C28" s="3">
        <v>4260</v>
      </c>
      <c r="D28" s="15" t="s">
        <v>50</v>
      </c>
      <c r="E28" s="100">
        <v>1709000</v>
      </c>
    </row>
    <row r="29" spans="1:5" ht="12.75">
      <c r="A29" s="34"/>
      <c r="B29" s="20"/>
      <c r="C29" s="3">
        <v>4270</v>
      </c>
      <c r="D29" s="15" t="s">
        <v>279</v>
      </c>
      <c r="E29" s="100">
        <v>2664147.48</v>
      </c>
    </row>
    <row r="30" spans="1:5" ht="12.75">
      <c r="A30" s="34"/>
      <c r="B30" s="20"/>
      <c r="C30" s="3">
        <v>4300</v>
      </c>
      <c r="D30" s="15" t="s">
        <v>52</v>
      </c>
      <c r="E30" s="100">
        <v>1063300</v>
      </c>
    </row>
    <row r="31" spans="1:5" ht="12.75">
      <c r="A31" s="34"/>
      <c r="B31" s="20"/>
      <c r="C31" s="3">
        <v>4390</v>
      </c>
      <c r="D31" s="16" t="s">
        <v>276</v>
      </c>
      <c r="E31" s="100">
        <v>0</v>
      </c>
    </row>
    <row r="32" spans="1:4" ht="12.75">
      <c r="A32" s="34"/>
      <c r="B32" s="20"/>
      <c r="C32" s="3"/>
      <c r="D32" s="16" t="s">
        <v>277</v>
      </c>
    </row>
    <row r="33" spans="1:5" ht="12.75">
      <c r="A33" s="34"/>
      <c r="B33" s="20"/>
      <c r="C33" s="3">
        <v>4430</v>
      </c>
      <c r="D33" s="49" t="s">
        <v>221</v>
      </c>
      <c r="E33" s="100">
        <v>2000</v>
      </c>
    </row>
    <row r="34" spans="1:5" ht="12.75">
      <c r="A34" s="34"/>
      <c r="B34" s="20"/>
      <c r="C34" s="3">
        <v>4610</v>
      </c>
      <c r="D34" s="16" t="s">
        <v>282</v>
      </c>
      <c r="E34" s="100">
        <v>10000</v>
      </c>
    </row>
    <row r="35" spans="1:5" ht="12.75">
      <c r="A35" s="34"/>
      <c r="B35" s="20"/>
      <c r="C35" s="3">
        <v>6050</v>
      </c>
      <c r="D35" s="124" t="s">
        <v>254</v>
      </c>
      <c r="E35" s="100">
        <v>0</v>
      </c>
    </row>
    <row r="36" spans="1:2" ht="12.75">
      <c r="A36" s="34"/>
      <c r="B36" s="34"/>
    </row>
    <row r="37" spans="1:5" ht="12.75">
      <c r="A37" s="51" t="s">
        <v>159</v>
      </c>
      <c r="B37" s="40"/>
      <c r="C37" s="7"/>
      <c r="D37" s="5" t="s">
        <v>160</v>
      </c>
      <c r="E37" s="103">
        <f>E38</f>
        <v>91322</v>
      </c>
    </row>
    <row r="38" spans="1:5" ht="12.75">
      <c r="A38" s="29"/>
      <c r="B38" s="20" t="s">
        <v>215</v>
      </c>
      <c r="D38" t="s">
        <v>216</v>
      </c>
      <c r="E38" s="100">
        <f>SUM(E39:E44)</f>
        <v>91322</v>
      </c>
    </row>
    <row r="39" spans="1:5" ht="12.75">
      <c r="A39" s="29"/>
      <c r="B39" s="20"/>
      <c r="C39" s="3">
        <v>3030</v>
      </c>
      <c r="D39" s="15" t="s">
        <v>59</v>
      </c>
      <c r="E39" s="100">
        <v>2000</v>
      </c>
    </row>
    <row r="40" spans="1:5" ht="12.75">
      <c r="A40" s="29"/>
      <c r="B40" s="20"/>
      <c r="C40" s="3">
        <v>4170</v>
      </c>
      <c r="D40" s="15" t="s">
        <v>236</v>
      </c>
      <c r="E40" s="100">
        <v>13000</v>
      </c>
    </row>
    <row r="41" spans="1:5" ht="12.75">
      <c r="A41" s="29"/>
      <c r="B41" s="20"/>
      <c r="C41" s="3">
        <v>4300</v>
      </c>
      <c r="D41" s="49" t="s">
        <v>52</v>
      </c>
      <c r="E41" s="100">
        <v>66922</v>
      </c>
    </row>
    <row r="42" spans="1:5" ht="12.75">
      <c r="A42" s="29"/>
      <c r="B42" s="20"/>
      <c r="C42" s="3">
        <v>4390</v>
      </c>
      <c r="D42" s="16" t="s">
        <v>276</v>
      </c>
      <c r="E42" s="100">
        <v>7400</v>
      </c>
    </row>
    <row r="43" spans="1:4" ht="12.75">
      <c r="A43" s="29"/>
      <c r="B43" s="20"/>
      <c r="C43" s="3"/>
      <c r="D43" s="16" t="s">
        <v>277</v>
      </c>
    </row>
    <row r="44" spans="1:5" ht="12.75">
      <c r="A44" s="20"/>
      <c r="B44" s="20"/>
      <c r="C44" s="3">
        <v>4430</v>
      </c>
      <c r="D44" s="49" t="s">
        <v>221</v>
      </c>
      <c r="E44" s="100">
        <v>2000</v>
      </c>
    </row>
    <row r="45" spans="1:4" ht="12.75">
      <c r="A45" s="20"/>
      <c r="B45" s="20"/>
      <c r="C45" s="3"/>
      <c r="D45" s="49"/>
    </row>
    <row r="46" spans="1:6" ht="12.75">
      <c r="A46" s="25" t="s">
        <v>71</v>
      </c>
      <c r="B46" s="32"/>
      <c r="C46" s="14"/>
      <c r="D46" s="41" t="s">
        <v>39</v>
      </c>
      <c r="E46" s="105">
        <f>E47+E49</f>
        <v>70000</v>
      </c>
      <c r="F46" s="95"/>
    </row>
    <row r="47" spans="1:5" ht="12.75">
      <c r="A47" s="63"/>
      <c r="B47" s="63" t="s">
        <v>295</v>
      </c>
      <c r="C47" s="64"/>
      <c r="D47" s="68" t="s">
        <v>291</v>
      </c>
      <c r="E47" s="100">
        <f>E48</f>
        <v>65000</v>
      </c>
    </row>
    <row r="48" spans="1:5" ht="12.75">
      <c r="A48" s="34"/>
      <c r="B48" s="34"/>
      <c r="C48" s="6">
        <v>4260</v>
      </c>
      <c r="D48" t="s">
        <v>50</v>
      </c>
      <c r="E48" s="100">
        <v>65000</v>
      </c>
    </row>
    <row r="49" spans="1:5" ht="12.75">
      <c r="A49" s="34"/>
      <c r="B49" s="34"/>
      <c r="C49" s="3">
        <v>4300</v>
      </c>
      <c r="D49" s="20" t="s">
        <v>52</v>
      </c>
      <c r="E49" s="100">
        <v>5000</v>
      </c>
    </row>
    <row r="50" spans="1:5" ht="12.75">
      <c r="A50" s="34"/>
      <c r="B50" s="34"/>
      <c r="C50" s="3"/>
      <c r="D50" s="20"/>
      <c r="E50" s="100" t="s">
        <v>485</v>
      </c>
    </row>
    <row r="51" spans="1:4" ht="12.75">
      <c r="A51" s="34"/>
      <c r="B51" s="34"/>
      <c r="C51" s="3"/>
      <c r="D51" s="20"/>
    </row>
    <row r="52" spans="1:4" ht="12.75">
      <c r="A52" s="34"/>
      <c r="B52" s="34"/>
      <c r="C52" s="3"/>
      <c r="D52" s="20"/>
    </row>
    <row r="53" spans="1:4" ht="12.75">
      <c r="A53" s="34"/>
      <c r="B53" s="34"/>
      <c r="C53" s="3"/>
      <c r="D53" s="20"/>
    </row>
    <row r="54" spans="1:4" ht="12.75">
      <c r="A54" s="34"/>
      <c r="B54" s="34"/>
      <c r="C54" s="3"/>
      <c r="D54" s="20"/>
    </row>
    <row r="55" spans="1:4" ht="12.75">
      <c r="A55" s="38"/>
      <c r="B55" s="38"/>
      <c r="C55" s="21"/>
      <c r="D55" s="136"/>
    </row>
    <row r="56" spans="1:6" s="2" customFormat="1" ht="12.75">
      <c r="A56" s="24"/>
      <c r="B56" s="33"/>
      <c r="C56" s="3"/>
      <c r="D56" s="15"/>
      <c r="E56" s="99" t="s">
        <v>266</v>
      </c>
      <c r="F56" s="79"/>
    </row>
    <row r="57" spans="1:5" ht="12.75">
      <c r="A57" s="24"/>
      <c r="B57" s="33"/>
      <c r="C57" s="3"/>
      <c r="D57" s="15"/>
      <c r="E57" s="100" t="s">
        <v>636</v>
      </c>
    </row>
    <row r="58" spans="1:5" ht="12.75">
      <c r="A58" s="24"/>
      <c r="B58" s="33"/>
      <c r="C58" s="3"/>
      <c r="D58" s="14" t="s">
        <v>30</v>
      </c>
      <c r="E58" s="100" t="s">
        <v>180</v>
      </c>
    </row>
    <row r="59" spans="1:5" ht="12.75">
      <c r="A59" s="24"/>
      <c r="B59" s="33"/>
      <c r="C59" s="3"/>
      <c r="D59" s="3" t="s">
        <v>304</v>
      </c>
      <c r="E59" s="100" t="s">
        <v>635</v>
      </c>
    </row>
    <row r="60" spans="1:6" s="59" customFormat="1" ht="12.75">
      <c r="A60" s="30" t="s">
        <v>31</v>
      </c>
      <c r="B60" s="31" t="s">
        <v>32</v>
      </c>
      <c r="C60" s="1"/>
      <c r="D60" s="1" t="s">
        <v>33</v>
      </c>
      <c r="E60" s="101" t="s">
        <v>514</v>
      </c>
      <c r="F60" s="79"/>
    </row>
    <row r="61" spans="1:5" ht="12.75">
      <c r="A61" s="25" t="s">
        <v>67</v>
      </c>
      <c r="B61" s="32"/>
      <c r="C61" s="14"/>
      <c r="D61" s="41" t="s">
        <v>72</v>
      </c>
      <c r="E61" s="103">
        <f>E62+E64</f>
        <v>2463000</v>
      </c>
    </row>
    <row r="62" spans="1:6" ht="12.75">
      <c r="A62" s="42"/>
      <c r="B62" s="43" t="s">
        <v>83</v>
      </c>
      <c r="C62" s="52"/>
      <c r="D62" s="12" t="s">
        <v>40</v>
      </c>
      <c r="E62" s="104">
        <f>SUM(E63:E63)</f>
        <v>1163000</v>
      </c>
      <c r="F62" s="96"/>
    </row>
    <row r="63" spans="1:5" ht="12.75">
      <c r="A63" s="42"/>
      <c r="B63" s="43"/>
      <c r="C63" s="52">
        <v>6050</v>
      </c>
      <c r="D63" s="12" t="s">
        <v>254</v>
      </c>
      <c r="E63" s="104">
        <v>1163000</v>
      </c>
    </row>
    <row r="64" spans="1:5" ht="12.75">
      <c r="A64" s="42"/>
      <c r="B64" s="43" t="s">
        <v>157</v>
      </c>
      <c r="C64" s="52"/>
      <c r="D64" s="12" t="s">
        <v>371</v>
      </c>
      <c r="E64" s="104">
        <f>E65</f>
        <v>1300000</v>
      </c>
    </row>
    <row r="65" spans="1:5" ht="12.75">
      <c r="A65" s="42"/>
      <c r="B65" s="43"/>
      <c r="C65" s="52">
        <v>6050</v>
      </c>
      <c r="D65" s="124" t="s">
        <v>254</v>
      </c>
      <c r="E65" s="104">
        <v>1300000</v>
      </c>
    </row>
    <row r="66" spans="1:5" ht="12.75">
      <c r="A66" s="25" t="s">
        <v>65</v>
      </c>
      <c r="B66" s="32"/>
      <c r="C66" s="14"/>
      <c r="D66" s="26" t="s">
        <v>34</v>
      </c>
      <c r="E66" s="105">
        <f>E67</f>
        <v>461082</v>
      </c>
    </row>
    <row r="67" spans="1:6" s="76" customFormat="1" ht="12.75">
      <c r="A67" s="135"/>
      <c r="B67" s="121" t="s">
        <v>66</v>
      </c>
      <c r="C67" s="122"/>
      <c r="D67" s="124" t="s">
        <v>35</v>
      </c>
      <c r="E67" s="113">
        <f>SUM(E68:E71)</f>
        <v>461082</v>
      </c>
      <c r="F67" s="117"/>
    </row>
    <row r="68" spans="1:6" s="76" customFormat="1" ht="12.75">
      <c r="A68" s="121"/>
      <c r="B68" s="121"/>
      <c r="C68" s="3">
        <v>4270</v>
      </c>
      <c r="D68" s="15" t="s">
        <v>279</v>
      </c>
      <c r="E68" s="113">
        <v>239000</v>
      </c>
      <c r="F68" s="117"/>
    </row>
    <row r="69" spans="1:5" ht="12.75">
      <c r="A69" s="43"/>
      <c r="B69" s="6"/>
      <c r="C69" s="6">
        <v>4590</v>
      </c>
      <c r="D69" s="65" t="s">
        <v>310</v>
      </c>
      <c r="E69" s="113">
        <v>208082</v>
      </c>
    </row>
    <row r="70" spans="1:5" ht="12.75">
      <c r="A70" s="43"/>
      <c r="B70" s="6"/>
      <c r="D70" s="65" t="s">
        <v>280</v>
      </c>
      <c r="E70" s="113"/>
    </row>
    <row r="71" spans="1:5" ht="12.75">
      <c r="A71" s="43"/>
      <c r="B71" s="6"/>
      <c r="C71" s="3">
        <v>6050</v>
      </c>
      <c r="D71" s="124" t="s">
        <v>254</v>
      </c>
      <c r="E71" s="113">
        <v>14000</v>
      </c>
    </row>
    <row r="72" spans="1:5" ht="12.75">
      <c r="A72" s="62" t="s">
        <v>69</v>
      </c>
      <c r="B72" s="56"/>
      <c r="C72" s="57"/>
      <c r="D72" s="58" t="s">
        <v>267</v>
      </c>
      <c r="E72" s="105">
        <f>E76+E78+E73</f>
        <v>4612757</v>
      </c>
    </row>
    <row r="73" spans="1:6" s="76" customFormat="1" ht="12.75">
      <c r="A73" s="138"/>
      <c r="B73" s="121" t="s">
        <v>97</v>
      </c>
      <c r="C73" s="122"/>
      <c r="D73" s="49" t="s">
        <v>98</v>
      </c>
      <c r="E73" s="113">
        <f>SUM(E74:E75)</f>
        <v>2983368</v>
      </c>
      <c r="F73" s="117"/>
    </row>
    <row r="74" spans="1:6" s="76" customFormat="1" ht="12.75">
      <c r="A74" s="138"/>
      <c r="B74" s="121"/>
      <c r="C74" s="122">
        <v>6057</v>
      </c>
      <c r="D74" s="124" t="s">
        <v>254</v>
      </c>
      <c r="E74" s="113">
        <v>2099582</v>
      </c>
      <c r="F74" s="117"/>
    </row>
    <row r="75" spans="1:6" s="76" customFormat="1" ht="12.75">
      <c r="A75" s="138"/>
      <c r="B75" s="121"/>
      <c r="C75" s="122">
        <v>6059</v>
      </c>
      <c r="D75" s="124" t="s">
        <v>254</v>
      </c>
      <c r="E75" s="113">
        <v>883786</v>
      </c>
      <c r="F75" s="117"/>
    </row>
    <row r="76" spans="1:5" ht="12.75">
      <c r="A76" s="62"/>
      <c r="B76" s="33" t="s">
        <v>102</v>
      </c>
      <c r="C76" s="3"/>
      <c r="D76" s="15" t="s">
        <v>103</v>
      </c>
      <c r="E76" s="113">
        <f>E77</f>
        <v>200000</v>
      </c>
    </row>
    <row r="77" spans="1:5" ht="12.75">
      <c r="A77" s="62"/>
      <c r="B77" s="56"/>
      <c r="C77" s="3">
        <v>6010</v>
      </c>
      <c r="D77" s="49" t="s">
        <v>546</v>
      </c>
      <c r="E77" s="113">
        <v>200000</v>
      </c>
    </row>
    <row r="78" spans="1:6" s="76" customFormat="1" ht="12.75">
      <c r="A78" s="138"/>
      <c r="B78" s="121" t="s">
        <v>283</v>
      </c>
      <c r="C78" s="122"/>
      <c r="D78" s="49" t="s">
        <v>545</v>
      </c>
      <c r="E78" s="113">
        <f>SUM(E79:E82)</f>
        <v>1429389</v>
      </c>
      <c r="F78" s="117"/>
    </row>
    <row r="79" spans="1:6" s="76" customFormat="1" ht="12.75">
      <c r="A79" s="138"/>
      <c r="B79" s="121"/>
      <c r="C79" s="3">
        <v>4510</v>
      </c>
      <c r="D79" s="20" t="s">
        <v>245</v>
      </c>
      <c r="E79" s="113">
        <v>1895</v>
      </c>
      <c r="F79" s="117"/>
    </row>
    <row r="80" spans="1:6" s="76" customFormat="1" ht="12.75">
      <c r="A80" s="138"/>
      <c r="B80" s="121"/>
      <c r="C80" s="3">
        <v>4520</v>
      </c>
      <c r="D80" s="20" t="s">
        <v>521</v>
      </c>
      <c r="E80" s="113">
        <v>4494</v>
      </c>
      <c r="F80" s="117"/>
    </row>
    <row r="81" spans="1:6" s="76" customFormat="1" ht="12.75">
      <c r="A81" s="138"/>
      <c r="B81" s="121"/>
      <c r="C81" s="3"/>
      <c r="D81" s="20" t="s">
        <v>251</v>
      </c>
      <c r="E81" s="113"/>
      <c r="F81" s="117"/>
    </row>
    <row r="82" spans="1:5" ht="12.75">
      <c r="A82" s="62"/>
      <c r="B82" s="56"/>
      <c r="C82" s="52">
        <v>6050</v>
      </c>
      <c r="D82" s="12" t="s">
        <v>254</v>
      </c>
      <c r="E82" s="113">
        <v>1423000</v>
      </c>
    </row>
    <row r="83" spans="1:6" s="59" customFormat="1" ht="12.75">
      <c r="A83" s="62" t="s">
        <v>483</v>
      </c>
      <c r="B83" s="56"/>
      <c r="C83" s="57"/>
      <c r="D83" s="58" t="s">
        <v>62</v>
      </c>
      <c r="E83" s="105">
        <f>E84</f>
        <v>60000</v>
      </c>
      <c r="F83" s="95"/>
    </row>
    <row r="84" spans="1:6" ht="12.75">
      <c r="A84" s="66"/>
      <c r="B84" s="33" t="s">
        <v>484</v>
      </c>
      <c r="C84" s="52"/>
      <c r="D84" s="54" t="s">
        <v>29</v>
      </c>
      <c r="E84" s="106">
        <f>SUM(E85:E86)</f>
        <v>60000</v>
      </c>
      <c r="F84" s="97"/>
    </row>
    <row r="85" spans="1:6" ht="12.75">
      <c r="A85" s="66"/>
      <c r="B85" s="33"/>
      <c r="C85" s="52">
        <v>6057</v>
      </c>
      <c r="D85" s="12" t="s">
        <v>254</v>
      </c>
      <c r="E85" s="106">
        <v>51000</v>
      </c>
      <c r="F85" s="97"/>
    </row>
    <row r="86" spans="1:6" ht="12.75">
      <c r="A86" s="66"/>
      <c r="B86" s="63"/>
      <c r="C86" s="52">
        <v>6059</v>
      </c>
      <c r="D86" s="12" t="s">
        <v>254</v>
      </c>
      <c r="E86" s="106">
        <v>9000</v>
      </c>
      <c r="F86" s="97"/>
    </row>
    <row r="87" spans="1:6" s="59" customFormat="1" ht="12.75">
      <c r="A87" s="62" t="s">
        <v>71</v>
      </c>
      <c r="B87" s="56"/>
      <c r="C87" s="57"/>
      <c r="D87" s="58" t="s">
        <v>470</v>
      </c>
      <c r="E87" s="105">
        <f>E88</f>
        <v>0</v>
      </c>
      <c r="F87" s="95"/>
    </row>
    <row r="88" spans="1:6" ht="12.75">
      <c r="A88" s="66"/>
      <c r="B88" s="33" t="s">
        <v>295</v>
      </c>
      <c r="C88" s="52"/>
      <c r="D88" s="54" t="s">
        <v>291</v>
      </c>
      <c r="E88" s="106">
        <f>E89</f>
        <v>0</v>
      </c>
      <c r="F88" s="97"/>
    </row>
    <row r="89" spans="1:6" ht="12.75">
      <c r="A89" s="66"/>
      <c r="B89" s="63"/>
      <c r="C89" s="52">
        <v>6050</v>
      </c>
      <c r="D89" s="12" t="s">
        <v>254</v>
      </c>
      <c r="E89" s="106">
        <v>0</v>
      </c>
      <c r="F89" s="97"/>
    </row>
    <row r="90" spans="1:5" ht="12.75">
      <c r="A90" s="32"/>
      <c r="B90" s="32"/>
      <c r="C90" s="52"/>
      <c r="D90" s="12"/>
      <c r="E90" s="106"/>
    </row>
    <row r="91" spans="1:5" ht="12.75">
      <c r="A91" s="32"/>
      <c r="B91" s="32"/>
      <c r="C91" s="52"/>
      <c r="D91" s="12"/>
      <c r="E91" s="106"/>
    </row>
    <row r="92" spans="1:5" ht="12.75">
      <c r="A92" s="32"/>
      <c r="B92" s="32"/>
      <c r="C92" s="52"/>
      <c r="D92" s="12"/>
      <c r="E92" s="106"/>
    </row>
    <row r="93" spans="1:5" ht="12.75">
      <c r="A93" s="32"/>
      <c r="B93" s="32"/>
      <c r="C93" s="52"/>
      <c r="D93" s="12"/>
      <c r="E93" s="106"/>
    </row>
    <row r="94" spans="1:5" ht="12.75">
      <c r="A94" s="32"/>
      <c r="B94" s="32"/>
      <c r="C94" s="3"/>
      <c r="D94" s="20"/>
      <c r="E94" s="106"/>
    </row>
    <row r="95" spans="1:5" ht="12.75">
      <c r="A95" s="32"/>
      <c r="B95" s="32"/>
      <c r="C95" s="52"/>
      <c r="D95" s="12"/>
      <c r="E95" s="106"/>
    </row>
    <row r="96" spans="1:5" ht="12.75">
      <c r="A96" s="32"/>
      <c r="B96" s="32"/>
      <c r="C96" s="52"/>
      <c r="D96" s="12"/>
      <c r="E96" s="106"/>
    </row>
    <row r="97" spans="1:4" ht="12.75">
      <c r="A97" s="20"/>
      <c r="B97" s="20"/>
      <c r="C97" s="3"/>
      <c r="D97" s="16"/>
    </row>
    <row r="98" spans="1:11" ht="12.75">
      <c r="A98" s="35"/>
      <c r="B98" s="36"/>
      <c r="C98" s="23"/>
      <c r="D98" s="17" t="s">
        <v>30</v>
      </c>
      <c r="E98" s="99" t="s">
        <v>266</v>
      </c>
      <c r="G98" s="3"/>
      <c r="H98" s="3"/>
      <c r="I98" s="3"/>
      <c r="J98" s="15"/>
      <c r="K98" s="10"/>
    </row>
    <row r="99" spans="1:11" ht="12.75">
      <c r="A99" s="24"/>
      <c r="B99" s="33"/>
      <c r="C99" s="3"/>
      <c r="D99" s="15" t="s">
        <v>41</v>
      </c>
      <c r="E99" s="100" t="s">
        <v>636</v>
      </c>
      <c r="G99" s="3"/>
      <c r="H99" s="3"/>
      <c r="I99" s="3"/>
      <c r="J99" s="15"/>
      <c r="K99" s="10"/>
    </row>
    <row r="100" spans="1:11" ht="12.75">
      <c r="A100" s="24"/>
      <c r="B100" s="33"/>
      <c r="C100" s="3"/>
      <c r="D100" s="15"/>
      <c r="E100" s="100" t="s">
        <v>180</v>
      </c>
      <c r="G100" s="3"/>
      <c r="H100" s="3"/>
      <c r="I100" s="3"/>
      <c r="J100" s="15"/>
      <c r="K100" s="10"/>
    </row>
    <row r="101" spans="1:11" ht="12.75">
      <c r="A101" s="24"/>
      <c r="B101" s="33"/>
      <c r="C101" s="3"/>
      <c r="D101" s="15"/>
      <c r="E101" s="100" t="s">
        <v>635</v>
      </c>
      <c r="G101" s="3"/>
      <c r="H101" s="3"/>
      <c r="I101" s="3"/>
      <c r="J101" s="15"/>
      <c r="K101" s="10"/>
    </row>
    <row r="102" spans="1:11" ht="12.75">
      <c r="A102" s="30" t="s">
        <v>31</v>
      </c>
      <c r="B102" s="31" t="s">
        <v>32</v>
      </c>
      <c r="C102" s="1"/>
      <c r="D102" s="1" t="s">
        <v>33</v>
      </c>
      <c r="E102" s="101" t="s">
        <v>514</v>
      </c>
      <c r="G102" s="3"/>
      <c r="H102" s="3"/>
      <c r="I102" s="3"/>
      <c r="J102" s="3"/>
      <c r="K102" s="11"/>
    </row>
    <row r="103" spans="1:11" ht="12.75">
      <c r="A103" s="25" t="s">
        <v>68</v>
      </c>
      <c r="B103" s="32"/>
      <c r="C103" s="14"/>
      <c r="D103" s="41" t="s">
        <v>80</v>
      </c>
      <c r="E103" s="103">
        <f>SUM(+E104+E111+E136)</f>
        <v>8543666.26</v>
      </c>
      <c r="G103" s="15"/>
      <c r="H103" s="15"/>
      <c r="I103" s="15"/>
      <c r="J103" s="15"/>
      <c r="K103" s="10"/>
    </row>
    <row r="104" spans="1:11" ht="12.75">
      <c r="A104" s="24"/>
      <c r="B104" s="33" t="s">
        <v>73</v>
      </c>
      <c r="C104" s="3"/>
      <c r="D104" s="15" t="s">
        <v>260</v>
      </c>
      <c r="E104" s="100">
        <f>SUM(E105:E110)</f>
        <v>399000</v>
      </c>
      <c r="G104" s="15"/>
      <c r="H104" s="15"/>
      <c r="I104" s="15"/>
      <c r="J104" s="15"/>
      <c r="K104" s="10"/>
    </row>
    <row r="105" spans="1:11" ht="12.75">
      <c r="A105" s="24"/>
      <c r="B105" s="33"/>
      <c r="C105" s="3">
        <v>3030</v>
      </c>
      <c r="D105" s="15" t="s">
        <v>59</v>
      </c>
      <c r="E105" s="100">
        <v>383000</v>
      </c>
      <c r="G105" s="15"/>
      <c r="H105" s="15"/>
      <c r="I105" s="15"/>
      <c r="J105" s="15"/>
      <c r="K105" s="10"/>
    </row>
    <row r="106" spans="1:11" ht="12.75">
      <c r="A106" s="24"/>
      <c r="B106" s="33"/>
      <c r="C106" s="3">
        <v>4210</v>
      </c>
      <c r="D106" s="15" t="s">
        <v>49</v>
      </c>
      <c r="E106" s="100">
        <v>3500</v>
      </c>
      <c r="G106" s="15"/>
      <c r="H106" s="15"/>
      <c r="I106" s="15"/>
      <c r="J106" s="15"/>
      <c r="K106" s="10"/>
    </row>
    <row r="107" spans="1:11" ht="12.75">
      <c r="A107" s="24"/>
      <c r="B107" s="33"/>
      <c r="C107" s="3">
        <v>4220</v>
      </c>
      <c r="D107" s="49" t="s">
        <v>58</v>
      </c>
      <c r="E107" s="100">
        <v>2000</v>
      </c>
      <c r="G107" s="15"/>
      <c r="H107" s="15"/>
      <c r="I107" s="15"/>
      <c r="J107" s="15"/>
      <c r="K107" s="10"/>
    </row>
    <row r="108" spans="1:11" ht="12.75">
      <c r="A108" s="24"/>
      <c r="B108" s="33"/>
      <c r="C108" s="6">
        <v>4270</v>
      </c>
      <c r="D108" t="s">
        <v>51</v>
      </c>
      <c r="E108" s="100">
        <v>2000</v>
      </c>
      <c r="G108" s="15"/>
      <c r="H108" s="15"/>
      <c r="I108" s="15"/>
      <c r="J108" s="15"/>
      <c r="K108" s="10"/>
    </row>
    <row r="109" spans="1:11" ht="12.75">
      <c r="A109" s="24"/>
      <c r="B109" s="33"/>
      <c r="C109" s="3">
        <v>4300</v>
      </c>
      <c r="D109" s="15" t="s">
        <v>52</v>
      </c>
      <c r="E109" s="100">
        <v>7500</v>
      </c>
      <c r="G109" s="15"/>
      <c r="H109" s="15"/>
      <c r="I109" s="15"/>
      <c r="J109" s="15"/>
      <c r="K109" s="10"/>
    </row>
    <row r="110" spans="1:11" ht="12.75">
      <c r="A110" s="24"/>
      <c r="B110" s="33"/>
      <c r="C110" s="6">
        <v>4360</v>
      </c>
      <c r="D110" t="s">
        <v>327</v>
      </c>
      <c r="E110" s="100">
        <v>1000</v>
      </c>
      <c r="G110" s="15"/>
      <c r="H110" s="15"/>
      <c r="I110" s="15"/>
      <c r="J110" s="15"/>
      <c r="K110" s="10"/>
    </row>
    <row r="111" spans="1:11" ht="12.75">
      <c r="A111" s="24"/>
      <c r="B111" s="33" t="s">
        <v>74</v>
      </c>
      <c r="C111" s="3"/>
      <c r="D111" s="15" t="s">
        <v>75</v>
      </c>
      <c r="E111" s="100">
        <f>SUM(E112:E135)</f>
        <v>8111566.26</v>
      </c>
      <c r="G111" s="15"/>
      <c r="H111" s="15"/>
      <c r="I111" s="15"/>
      <c r="J111" s="15"/>
      <c r="K111" s="10"/>
    </row>
    <row r="112" spans="1:11" ht="12.75">
      <c r="A112" s="24"/>
      <c r="B112" s="33"/>
      <c r="C112" s="6">
        <v>3020</v>
      </c>
      <c r="D112" t="s">
        <v>462</v>
      </c>
      <c r="E112" s="100">
        <v>110000</v>
      </c>
      <c r="G112" s="15"/>
      <c r="H112" s="15"/>
      <c r="I112" s="15"/>
      <c r="J112" s="15"/>
      <c r="K112" s="10"/>
    </row>
    <row r="113" spans="1:11" ht="12.75">
      <c r="A113" s="24"/>
      <c r="B113" s="33"/>
      <c r="C113" s="6">
        <v>4010</v>
      </c>
      <c r="D113" t="s">
        <v>43</v>
      </c>
      <c r="E113" s="100">
        <v>5249406</v>
      </c>
      <c r="G113" s="15"/>
      <c r="H113" s="15"/>
      <c r="I113" s="15"/>
      <c r="J113" s="15"/>
      <c r="K113" s="10"/>
    </row>
    <row r="114" spans="1:11" ht="12.75">
      <c r="A114" s="24"/>
      <c r="B114" s="33"/>
      <c r="C114" s="6">
        <v>4040</v>
      </c>
      <c r="D114" t="s">
        <v>44</v>
      </c>
      <c r="E114" s="100">
        <v>361657.26</v>
      </c>
      <c r="G114" s="15"/>
      <c r="H114" s="15"/>
      <c r="I114" s="15"/>
      <c r="J114" s="15"/>
      <c r="K114" s="10"/>
    </row>
    <row r="115" spans="1:11" ht="12.75">
      <c r="A115" s="24"/>
      <c r="B115" s="33"/>
      <c r="C115" s="6">
        <v>4110</v>
      </c>
      <c r="D115" t="s">
        <v>45</v>
      </c>
      <c r="E115" s="100">
        <v>935000</v>
      </c>
      <c r="G115" s="15"/>
      <c r="H115" s="15"/>
      <c r="I115" s="15"/>
      <c r="J115" s="15"/>
      <c r="K115" s="10"/>
    </row>
    <row r="116" spans="1:11" ht="12.75">
      <c r="A116" s="24"/>
      <c r="B116" s="33"/>
      <c r="C116" s="6">
        <v>4120</v>
      </c>
      <c r="D116" t="s">
        <v>46</v>
      </c>
      <c r="E116" s="100">
        <v>130000</v>
      </c>
      <c r="G116" s="15"/>
      <c r="H116" s="15"/>
      <c r="I116" s="15"/>
      <c r="J116" s="15"/>
      <c r="K116" s="10"/>
    </row>
    <row r="117" spans="1:11" ht="12.75">
      <c r="A117" s="24"/>
      <c r="B117" s="33"/>
      <c r="C117" s="3">
        <v>4170</v>
      </c>
      <c r="D117" s="15" t="s">
        <v>236</v>
      </c>
      <c r="E117" s="100">
        <v>120000</v>
      </c>
      <c r="G117" s="15"/>
      <c r="H117" s="15"/>
      <c r="I117" s="15"/>
      <c r="J117" s="15"/>
      <c r="K117" s="10"/>
    </row>
    <row r="118" spans="1:11" ht="12.75">
      <c r="A118" s="24"/>
      <c r="B118" s="33"/>
      <c r="C118" s="6">
        <v>4210</v>
      </c>
      <c r="D118" t="s">
        <v>49</v>
      </c>
      <c r="E118" s="100">
        <v>170555</v>
      </c>
      <c r="G118" s="15"/>
      <c r="H118" s="15"/>
      <c r="I118" s="15"/>
      <c r="J118" s="15"/>
      <c r="K118" s="10"/>
    </row>
    <row r="119" spans="1:11" ht="12.75">
      <c r="A119" s="24"/>
      <c r="B119" s="33"/>
      <c r="C119" s="3">
        <v>4220</v>
      </c>
      <c r="D119" s="49" t="s">
        <v>58</v>
      </c>
      <c r="E119" s="100">
        <v>12000</v>
      </c>
      <c r="G119" s="15"/>
      <c r="H119" s="15"/>
      <c r="I119" s="15"/>
      <c r="J119" s="15"/>
      <c r="K119" s="10"/>
    </row>
    <row r="120" spans="1:11" ht="12.75">
      <c r="A120" s="24"/>
      <c r="B120" s="33"/>
      <c r="C120" s="6">
        <v>4240</v>
      </c>
      <c r="D120" t="s">
        <v>421</v>
      </c>
      <c r="E120" s="100">
        <v>5000</v>
      </c>
      <c r="G120" s="15"/>
      <c r="H120" s="15"/>
      <c r="I120" s="15"/>
      <c r="J120" s="15"/>
      <c r="K120" s="10"/>
    </row>
    <row r="121" spans="1:11" ht="12.75">
      <c r="A121" s="24"/>
      <c r="B121" s="33"/>
      <c r="C121" s="6">
        <v>4260</v>
      </c>
      <c r="D121" t="s">
        <v>50</v>
      </c>
      <c r="E121" s="100">
        <v>155000</v>
      </c>
      <c r="G121" s="15"/>
      <c r="H121" s="15"/>
      <c r="I121" s="15"/>
      <c r="J121" s="15"/>
      <c r="K121" s="10"/>
    </row>
    <row r="122" spans="1:11" ht="12.75">
      <c r="A122" s="29"/>
      <c r="B122" s="20"/>
      <c r="C122" s="6">
        <v>4270</v>
      </c>
      <c r="D122" t="s">
        <v>51</v>
      </c>
      <c r="E122" s="100">
        <v>78129</v>
      </c>
      <c r="G122" s="15"/>
      <c r="H122" s="15"/>
      <c r="I122" s="15"/>
      <c r="J122" s="15"/>
      <c r="K122" s="10"/>
    </row>
    <row r="123" spans="1:5" ht="12.75">
      <c r="A123" s="29"/>
      <c r="B123" s="20"/>
      <c r="C123" s="6">
        <v>4280</v>
      </c>
      <c r="D123" t="s">
        <v>255</v>
      </c>
      <c r="E123" s="100">
        <v>5000</v>
      </c>
    </row>
    <row r="124" spans="1:5" ht="12.75">
      <c r="A124" s="29"/>
      <c r="B124" s="33"/>
      <c r="C124" s="6">
        <v>4300</v>
      </c>
      <c r="D124" t="s">
        <v>52</v>
      </c>
      <c r="E124" s="100">
        <v>364235</v>
      </c>
    </row>
    <row r="125" spans="1:5" ht="12.75">
      <c r="A125" s="20"/>
      <c r="B125" s="33"/>
      <c r="C125" s="6">
        <v>4360</v>
      </c>
      <c r="D125" t="s">
        <v>327</v>
      </c>
      <c r="E125" s="100">
        <v>40000</v>
      </c>
    </row>
    <row r="126" spans="1:5" ht="12.75">
      <c r="A126" s="33"/>
      <c r="B126" s="33"/>
      <c r="C126" s="6">
        <v>4410</v>
      </c>
      <c r="D126" t="s">
        <v>53</v>
      </c>
      <c r="E126" s="100">
        <v>40000</v>
      </c>
    </row>
    <row r="127" spans="1:5" ht="12.75">
      <c r="A127" s="33"/>
      <c r="B127" s="33"/>
      <c r="C127" s="6">
        <v>4420</v>
      </c>
      <c r="D127" t="s">
        <v>76</v>
      </c>
      <c r="E127" s="100">
        <v>7000</v>
      </c>
    </row>
    <row r="128" spans="1:5" ht="12.75">
      <c r="A128" s="24"/>
      <c r="B128" s="33"/>
      <c r="C128" s="6">
        <v>4430</v>
      </c>
      <c r="D128" t="s">
        <v>54</v>
      </c>
      <c r="E128" s="100">
        <v>80000</v>
      </c>
    </row>
    <row r="129" spans="1:5" ht="12.75">
      <c r="A129" s="24"/>
      <c r="B129" s="33"/>
      <c r="C129" s="6">
        <v>4440</v>
      </c>
      <c r="D129" t="s">
        <v>77</v>
      </c>
      <c r="E129" s="100">
        <v>168204</v>
      </c>
    </row>
    <row r="130" spans="1:5" ht="12.75">
      <c r="A130" s="24"/>
      <c r="B130" s="33"/>
      <c r="C130" s="3">
        <v>4510</v>
      </c>
      <c r="D130" s="20" t="s">
        <v>245</v>
      </c>
      <c r="E130" s="100">
        <v>380</v>
      </c>
    </row>
    <row r="131" spans="1:5" ht="12.75">
      <c r="A131" s="24"/>
      <c r="B131" s="33"/>
      <c r="C131" s="3">
        <v>4520</v>
      </c>
      <c r="D131" s="20" t="s">
        <v>521</v>
      </c>
      <c r="E131" s="100">
        <v>5000</v>
      </c>
    </row>
    <row r="132" spans="1:4" ht="12.75">
      <c r="A132" s="24"/>
      <c r="B132" s="33"/>
      <c r="C132" s="3"/>
      <c r="D132" s="20" t="s">
        <v>251</v>
      </c>
    </row>
    <row r="133" spans="1:5" ht="12.75">
      <c r="A133" s="24"/>
      <c r="B133" s="33"/>
      <c r="C133" s="6">
        <v>4530</v>
      </c>
      <c r="D133" t="s">
        <v>261</v>
      </c>
      <c r="E133" s="100">
        <v>5000</v>
      </c>
    </row>
    <row r="134" spans="1:5" ht="12.75">
      <c r="A134" s="24"/>
      <c r="B134" s="33"/>
      <c r="C134" s="6">
        <v>4700</v>
      </c>
      <c r="D134" t="s">
        <v>431</v>
      </c>
      <c r="E134" s="100">
        <v>20000</v>
      </c>
    </row>
    <row r="135" spans="1:5" ht="12.75">
      <c r="A135" s="24"/>
      <c r="B135" s="33"/>
      <c r="C135" s="6">
        <v>6060</v>
      </c>
      <c r="D135" t="s">
        <v>78</v>
      </c>
      <c r="E135" s="100">
        <v>50000</v>
      </c>
    </row>
    <row r="136" spans="1:5" ht="12.75">
      <c r="A136" s="24"/>
      <c r="B136" s="33" t="s">
        <v>79</v>
      </c>
      <c r="D136" t="s">
        <v>1</v>
      </c>
      <c r="E136" s="100">
        <f>SUM(E137:E144)</f>
        <v>33100</v>
      </c>
    </row>
    <row r="137" spans="1:5" ht="12.75">
      <c r="A137" s="24"/>
      <c r="B137" s="33"/>
      <c r="C137" s="6">
        <v>2900</v>
      </c>
      <c r="D137" t="s">
        <v>488</v>
      </c>
      <c r="E137" s="100">
        <v>1000</v>
      </c>
    </row>
    <row r="138" spans="1:4" ht="12.75">
      <c r="A138" s="24"/>
      <c r="B138" s="33"/>
      <c r="D138" t="s">
        <v>489</v>
      </c>
    </row>
    <row r="139" spans="1:4" ht="12.75">
      <c r="A139" s="24"/>
      <c r="B139" s="33"/>
      <c r="D139" t="s">
        <v>490</v>
      </c>
    </row>
    <row r="140" spans="1:4" ht="12.75">
      <c r="A140" s="24"/>
      <c r="B140" s="33"/>
      <c r="D140" t="s">
        <v>491</v>
      </c>
    </row>
    <row r="141" spans="1:5" ht="12.75">
      <c r="A141" s="24"/>
      <c r="B141" s="33"/>
      <c r="C141" s="3">
        <v>3030</v>
      </c>
      <c r="D141" s="15" t="s">
        <v>59</v>
      </c>
      <c r="E141" s="100">
        <v>19100</v>
      </c>
    </row>
    <row r="142" spans="1:5" ht="12.75">
      <c r="A142" s="24"/>
      <c r="B142" s="33"/>
      <c r="C142" s="6">
        <v>4210</v>
      </c>
      <c r="D142" t="s">
        <v>49</v>
      </c>
      <c r="E142" s="100">
        <v>6000</v>
      </c>
    </row>
    <row r="143" spans="1:5" ht="12.75">
      <c r="A143" s="24"/>
      <c r="B143" s="33"/>
      <c r="C143" s="6">
        <v>4220</v>
      </c>
      <c r="D143" s="2" t="s">
        <v>58</v>
      </c>
      <c r="E143" s="100">
        <v>2000</v>
      </c>
    </row>
    <row r="144" spans="1:5" ht="12.75">
      <c r="A144" s="24"/>
      <c r="B144" s="33"/>
      <c r="C144" s="6">
        <v>4300</v>
      </c>
      <c r="D144" t="s">
        <v>155</v>
      </c>
      <c r="E144" s="100">
        <v>5000</v>
      </c>
    </row>
    <row r="145" spans="1:5" ht="12.75">
      <c r="A145" s="25" t="s">
        <v>68</v>
      </c>
      <c r="B145" s="32"/>
      <c r="C145" s="14"/>
      <c r="D145" s="41" t="s">
        <v>240</v>
      </c>
      <c r="E145" s="103">
        <f>E146</f>
        <v>300613</v>
      </c>
    </row>
    <row r="146" spans="1:5" ht="12.75">
      <c r="A146" s="24"/>
      <c r="B146" s="33" t="s">
        <v>81</v>
      </c>
      <c r="C146" s="3"/>
      <c r="D146" s="15" t="s">
        <v>123</v>
      </c>
      <c r="E146" s="100">
        <f>SUM(E147:E151)</f>
        <v>300613</v>
      </c>
    </row>
    <row r="147" spans="1:5" ht="12.75">
      <c r="A147" s="24"/>
      <c r="B147" s="33"/>
      <c r="C147" s="6">
        <v>4010</v>
      </c>
      <c r="D147" t="s">
        <v>43</v>
      </c>
      <c r="E147" s="100">
        <v>205087</v>
      </c>
    </row>
    <row r="148" spans="1:5" ht="12.75">
      <c r="A148" s="33"/>
      <c r="B148" s="33"/>
      <c r="C148" s="6">
        <v>4040</v>
      </c>
      <c r="D148" t="s">
        <v>44</v>
      </c>
      <c r="E148" s="100">
        <v>36000</v>
      </c>
    </row>
    <row r="149" spans="1:5" ht="12.75">
      <c r="A149" s="33"/>
      <c r="B149" s="33"/>
      <c r="C149" s="6">
        <v>4110</v>
      </c>
      <c r="D149" t="s">
        <v>45</v>
      </c>
      <c r="E149" s="100">
        <v>39210</v>
      </c>
    </row>
    <row r="150" spans="1:5" ht="12.75">
      <c r="A150" s="33"/>
      <c r="B150" s="33"/>
      <c r="C150" s="6">
        <v>4120</v>
      </c>
      <c r="D150" t="s">
        <v>46</v>
      </c>
      <c r="E150" s="100">
        <v>5329</v>
      </c>
    </row>
    <row r="151" spans="1:5" ht="12.75">
      <c r="A151" s="33"/>
      <c r="B151" s="33"/>
      <c r="C151" s="6">
        <v>4440</v>
      </c>
      <c r="D151" t="s">
        <v>77</v>
      </c>
      <c r="E151" s="100">
        <v>14987</v>
      </c>
    </row>
    <row r="152" spans="1:5" ht="12.75">
      <c r="A152" s="25" t="s">
        <v>69</v>
      </c>
      <c r="B152" s="32"/>
      <c r="C152" s="14"/>
      <c r="D152" s="41" t="s">
        <v>94</v>
      </c>
      <c r="E152" s="105">
        <f>E153</f>
        <v>231488</v>
      </c>
    </row>
    <row r="153" spans="1:5" ht="12.75">
      <c r="A153" s="72"/>
      <c r="B153" s="63" t="s">
        <v>340</v>
      </c>
      <c r="C153" s="64"/>
      <c r="D153" s="68" t="s">
        <v>341</v>
      </c>
      <c r="E153" s="100">
        <f>SUM(E154:E162)</f>
        <v>231488</v>
      </c>
    </row>
    <row r="154" spans="1:5" ht="12.75">
      <c r="A154" s="63"/>
      <c r="B154" s="63"/>
      <c r="C154" s="6">
        <v>3020</v>
      </c>
      <c r="D154" t="s">
        <v>462</v>
      </c>
      <c r="E154" s="100">
        <v>3500</v>
      </c>
    </row>
    <row r="155" spans="1:5" ht="12.75">
      <c r="A155" s="33"/>
      <c r="B155" s="33"/>
      <c r="C155" s="6">
        <v>4010</v>
      </c>
      <c r="D155" t="s">
        <v>43</v>
      </c>
      <c r="E155" s="100">
        <v>156090</v>
      </c>
    </row>
    <row r="156" spans="1:5" ht="12.75">
      <c r="A156" s="33"/>
      <c r="B156" s="33"/>
      <c r="C156" s="6">
        <v>4040</v>
      </c>
      <c r="D156" t="s">
        <v>44</v>
      </c>
      <c r="E156" s="100">
        <v>11725</v>
      </c>
    </row>
    <row r="157" spans="1:5" ht="12.75">
      <c r="A157" s="33"/>
      <c r="B157" s="33"/>
      <c r="C157" s="6">
        <v>4110</v>
      </c>
      <c r="D157" t="s">
        <v>45</v>
      </c>
      <c r="E157" s="100">
        <v>30000</v>
      </c>
    </row>
    <row r="158" spans="1:5" ht="12.75">
      <c r="A158" s="33"/>
      <c r="B158" s="33"/>
      <c r="C158" s="6">
        <v>4120</v>
      </c>
      <c r="D158" t="s">
        <v>46</v>
      </c>
      <c r="E158" s="100">
        <v>4200</v>
      </c>
    </row>
    <row r="159" spans="1:5" ht="12.75">
      <c r="A159" s="33"/>
      <c r="B159" s="33"/>
      <c r="C159" s="6">
        <v>4260</v>
      </c>
      <c r="D159" t="s">
        <v>50</v>
      </c>
      <c r="E159" s="100">
        <v>5000</v>
      </c>
    </row>
    <row r="160" spans="1:5" ht="12.75">
      <c r="A160" s="33"/>
      <c r="B160" s="33"/>
      <c r="C160" s="6">
        <v>4300</v>
      </c>
      <c r="D160" s="2" t="s">
        <v>52</v>
      </c>
      <c r="E160" s="100">
        <v>14271</v>
      </c>
    </row>
    <row r="161" spans="1:5" ht="12.75">
      <c r="A161" s="33"/>
      <c r="B161" s="33"/>
      <c r="C161" s="6">
        <v>4360</v>
      </c>
      <c r="D161" t="s">
        <v>327</v>
      </c>
      <c r="E161" s="100">
        <v>500</v>
      </c>
    </row>
    <row r="162" spans="1:5" ht="12.75">
      <c r="A162" s="33"/>
      <c r="B162" s="33"/>
      <c r="C162" s="6">
        <v>4440</v>
      </c>
      <c r="D162" t="s">
        <v>77</v>
      </c>
      <c r="E162" s="100">
        <v>6202</v>
      </c>
    </row>
    <row r="163" spans="1:5" ht="13.5" customHeight="1">
      <c r="A163" s="32" t="s">
        <v>90</v>
      </c>
      <c r="B163" s="32"/>
      <c r="C163" s="7"/>
      <c r="D163" s="5" t="s">
        <v>168</v>
      </c>
      <c r="E163" s="103">
        <f>SUM(E165+E171)</f>
        <v>149424</v>
      </c>
    </row>
    <row r="164" spans="1:5" ht="12.75">
      <c r="A164" s="32"/>
      <c r="B164" s="32"/>
      <c r="C164" s="7"/>
      <c r="D164" s="5" t="s">
        <v>169</v>
      </c>
      <c r="E164" s="103"/>
    </row>
    <row r="165" spans="1:5" ht="12.75">
      <c r="A165" s="33"/>
      <c r="B165" s="33" t="s">
        <v>91</v>
      </c>
      <c r="D165" t="s">
        <v>92</v>
      </c>
      <c r="E165" s="100">
        <f>SUM(E167:E170)</f>
        <v>5603</v>
      </c>
    </row>
    <row r="166" spans="1:4" ht="12.75">
      <c r="A166" s="33"/>
      <c r="B166" s="33"/>
      <c r="D166" t="s">
        <v>93</v>
      </c>
    </row>
    <row r="167" spans="1:5" ht="12.75">
      <c r="A167" s="33"/>
      <c r="B167" s="33"/>
      <c r="C167" s="6">
        <v>4110</v>
      </c>
      <c r="D167" t="s">
        <v>45</v>
      </c>
      <c r="E167" s="100">
        <v>761</v>
      </c>
    </row>
    <row r="168" spans="1:5" ht="12.75">
      <c r="A168" s="33"/>
      <c r="B168" s="33"/>
      <c r="C168" s="6">
        <v>4120</v>
      </c>
      <c r="D168" t="s">
        <v>46</v>
      </c>
      <c r="E168" s="100">
        <v>108</v>
      </c>
    </row>
    <row r="169" spans="1:5" ht="12.75">
      <c r="A169" s="33"/>
      <c r="B169" s="33"/>
      <c r="C169" s="6">
        <v>4170</v>
      </c>
      <c r="D169" s="49" t="s">
        <v>236</v>
      </c>
      <c r="E169" s="100">
        <v>4400</v>
      </c>
    </row>
    <row r="170" spans="1:5" ht="12.75">
      <c r="A170" s="33"/>
      <c r="B170" s="33"/>
      <c r="C170" s="6">
        <v>4210</v>
      </c>
      <c r="D170" s="2" t="s">
        <v>49</v>
      </c>
      <c r="E170" s="100">
        <v>334</v>
      </c>
    </row>
    <row r="171" spans="1:5" ht="12.75">
      <c r="A171" s="33"/>
      <c r="B171" s="33" t="s">
        <v>578</v>
      </c>
      <c r="D171" s="2" t="s">
        <v>577</v>
      </c>
      <c r="E171" s="100">
        <f>SUM(E172:E177)</f>
        <v>143821</v>
      </c>
    </row>
    <row r="172" spans="1:5" ht="12.75">
      <c r="A172" s="33"/>
      <c r="B172" s="33"/>
      <c r="C172" s="3">
        <v>3030</v>
      </c>
      <c r="D172" s="15" t="s">
        <v>59</v>
      </c>
      <c r="E172" s="100">
        <v>86800</v>
      </c>
    </row>
    <row r="173" spans="1:5" ht="12.75">
      <c r="A173" s="33"/>
      <c r="B173" s="33"/>
      <c r="C173" s="6">
        <v>4110</v>
      </c>
      <c r="D173" t="s">
        <v>45</v>
      </c>
      <c r="E173" s="100">
        <v>6148</v>
      </c>
    </row>
    <row r="174" spans="1:5" ht="12.75">
      <c r="A174" s="33"/>
      <c r="B174" s="33"/>
      <c r="C174" s="6">
        <v>4120</v>
      </c>
      <c r="D174" t="s">
        <v>46</v>
      </c>
      <c r="E174" s="100">
        <v>688</v>
      </c>
    </row>
    <row r="175" spans="1:5" ht="12.75">
      <c r="A175" s="33"/>
      <c r="B175" s="33"/>
      <c r="C175" s="6">
        <v>4170</v>
      </c>
      <c r="D175" s="49" t="s">
        <v>236</v>
      </c>
      <c r="E175" s="100">
        <v>39600</v>
      </c>
    </row>
    <row r="176" spans="1:5" ht="12.75">
      <c r="A176" s="33"/>
      <c r="B176" s="33"/>
      <c r="C176" s="6">
        <v>4210</v>
      </c>
      <c r="D176" s="2" t="s">
        <v>49</v>
      </c>
      <c r="E176" s="100">
        <v>9684</v>
      </c>
    </row>
    <row r="177" spans="1:5" ht="12.75">
      <c r="A177" s="33"/>
      <c r="B177" s="33"/>
      <c r="C177" s="6">
        <v>4300</v>
      </c>
      <c r="D177" s="2" t="s">
        <v>52</v>
      </c>
      <c r="E177" s="100">
        <v>901</v>
      </c>
    </row>
    <row r="178" spans="1:4" ht="12.75">
      <c r="A178" s="33"/>
      <c r="B178" s="33"/>
      <c r="D178" s="2"/>
    </row>
    <row r="179" spans="1:4" ht="12.75">
      <c r="A179" s="33"/>
      <c r="B179" s="33"/>
      <c r="D179" s="2"/>
    </row>
    <row r="180" spans="1:4" ht="12.75">
      <c r="A180" s="33"/>
      <c r="B180" s="33"/>
      <c r="D180" s="2"/>
    </row>
    <row r="181" spans="1:4" ht="12.75">
      <c r="A181" s="33"/>
      <c r="B181" s="33"/>
      <c r="D181" s="2"/>
    </row>
    <row r="182" spans="1:4" ht="12.75">
      <c r="A182" s="33"/>
      <c r="B182" s="33"/>
      <c r="D182" s="2"/>
    </row>
    <row r="183" spans="1:4" ht="12.75">
      <c r="A183" s="33"/>
      <c r="B183" s="33"/>
      <c r="D183" s="2"/>
    </row>
    <row r="184" spans="1:4" ht="12.75">
      <c r="A184" s="33"/>
      <c r="B184" s="33"/>
      <c r="D184" s="2"/>
    </row>
    <row r="185" spans="1:4" ht="12.75">
      <c r="A185" s="33"/>
      <c r="B185" s="33"/>
      <c r="D185" s="2"/>
    </row>
    <row r="186" spans="1:5" ht="12.75">
      <c r="A186" s="35"/>
      <c r="B186" s="36"/>
      <c r="C186" s="23"/>
      <c r="D186" s="17" t="s">
        <v>30</v>
      </c>
      <c r="E186" s="99" t="s">
        <v>266</v>
      </c>
    </row>
    <row r="187" spans="1:5" ht="12.75">
      <c r="A187" s="24"/>
      <c r="B187" s="33"/>
      <c r="C187" s="3"/>
      <c r="D187" s="15" t="s">
        <v>554</v>
      </c>
      <c r="E187" s="100" t="s">
        <v>636</v>
      </c>
    </row>
    <row r="188" spans="1:5" ht="12.75">
      <c r="A188" s="24"/>
      <c r="B188" s="33"/>
      <c r="C188" s="3"/>
      <c r="D188" s="15"/>
      <c r="E188" s="100" t="s">
        <v>180</v>
      </c>
    </row>
    <row r="189" spans="1:5" ht="12.75">
      <c r="A189" s="24"/>
      <c r="B189" s="33"/>
      <c r="C189" s="3"/>
      <c r="D189" s="15"/>
      <c r="E189" s="100" t="s">
        <v>635</v>
      </c>
    </row>
    <row r="190" spans="1:5" ht="12.75">
      <c r="A190" s="30" t="s">
        <v>31</v>
      </c>
      <c r="B190" s="31" t="s">
        <v>32</v>
      </c>
      <c r="C190" s="1"/>
      <c r="D190" s="1" t="s">
        <v>33</v>
      </c>
      <c r="E190" s="101" t="s">
        <v>514</v>
      </c>
    </row>
    <row r="191" spans="1:5" ht="12.75">
      <c r="A191" s="32" t="s">
        <v>85</v>
      </c>
      <c r="B191" s="32"/>
      <c r="C191" s="7"/>
      <c r="D191" s="5" t="s">
        <v>406</v>
      </c>
      <c r="E191" s="103">
        <f>SUM(E194+E202+E209+E205+E192)</f>
        <v>288279</v>
      </c>
    </row>
    <row r="192" spans="1:5" ht="12.75">
      <c r="A192" s="121"/>
      <c r="B192" s="121" t="s">
        <v>433</v>
      </c>
      <c r="C192" s="77"/>
      <c r="D192" t="s">
        <v>434</v>
      </c>
      <c r="E192" s="113">
        <f>SUM(E193:E193)</f>
        <v>14000</v>
      </c>
    </row>
    <row r="193" spans="1:5" ht="12.75">
      <c r="A193" s="121"/>
      <c r="B193" s="121"/>
      <c r="C193" s="77">
        <v>2300</v>
      </c>
      <c r="D193" t="s">
        <v>448</v>
      </c>
      <c r="E193" s="113">
        <v>14000</v>
      </c>
    </row>
    <row r="194" spans="1:5" ht="12.75">
      <c r="A194" s="33"/>
      <c r="B194" s="33" t="s">
        <v>86</v>
      </c>
      <c r="D194" s="2" t="s">
        <v>37</v>
      </c>
      <c r="E194" s="100">
        <f>SUM(E195:E201)</f>
        <v>108539</v>
      </c>
    </row>
    <row r="195" spans="1:5" ht="12.75">
      <c r="A195" s="33"/>
      <c r="B195" s="33"/>
      <c r="C195" s="6">
        <v>2820</v>
      </c>
      <c r="D195" s="2" t="s">
        <v>407</v>
      </c>
      <c r="E195" s="100">
        <v>58000</v>
      </c>
    </row>
    <row r="196" spans="1:4" ht="12.75">
      <c r="A196" s="33"/>
      <c r="B196" s="33"/>
      <c r="D196" s="2" t="s">
        <v>408</v>
      </c>
    </row>
    <row r="197" spans="1:5" ht="12.75">
      <c r="A197" s="33"/>
      <c r="B197" s="33"/>
      <c r="C197" s="3">
        <v>3030</v>
      </c>
      <c r="D197" s="15" t="s">
        <v>59</v>
      </c>
      <c r="E197" s="100">
        <v>38456</v>
      </c>
    </row>
    <row r="198" spans="1:5" ht="12.75">
      <c r="A198" s="33"/>
      <c r="B198" s="33"/>
      <c r="C198" s="6">
        <v>4110</v>
      </c>
      <c r="D198" t="s">
        <v>45</v>
      </c>
      <c r="E198" s="100">
        <v>1700</v>
      </c>
    </row>
    <row r="199" spans="1:5" ht="12.75">
      <c r="A199" s="33"/>
      <c r="B199" s="33"/>
      <c r="C199" s="6">
        <v>4120</v>
      </c>
      <c r="D199" t="s">
        <v>46</v>
      </c>
      <c r="E199" s="100">
        <v>250</v>
      </c>
    </row>
    <row r="200" spans="1:5" ht="12.75">
      <c r="A200" s="33"/>
      <c r="B200" s="33"/>
      <c r="C200" s="3">
        <v>4170</v>
      </c>
      <c r="D200" s="15" t="s">
        <v>236</v>
      </c>
      <c r="E200" s="100">
        <v>9000</v>
      </c>
    </row>
    <row r="201" spans="1:5" ht="12.75">
      <c r="A201" s="33"/>
      <c r="B201" s="33"/>
      <c r="C201" s="6">
        <v>4430</v>
      </c>
      <c r="D201" t="s">
        <v>54</v>
      </c>
      <c r="E201" s="100">
        <v>1133</v>
      </c>
    </row>
    <row r="202" spans="1:5" ht="12.75">
      <c r="A202" s="33"/>
      <c r="B202" s="33" t="s">
        <v>88</v>
      </c>
      <c r="D202" s="2" t="s">
        <v>89</v>
      </c>
      <c r="E202" s="100">
        <f>SUM(E203:E204)</f>
        <v>2800</v>
      </c>
    </row>
    <row r="203" spans="1:5" ht="12.75">
      <c r="A203" s="33"/>
      <c r="B203" s="33"/>
      <c r="C203" s="6">
        <v>4210</v>
      </c>
      <c r="D203" s="2" t="s">
        <v>49</v>
      </c>
      <c r="E203" s="100">
        <v>1400</v>
      </c>
    </row>
    <row r="204" spans="1:5" ht="12.75">
      <c r="A204" s="33"/>
      <c r="B204" s="33"/>
      <c r="C204" s="6">
        <v>4300</v>
      </c>
      <c r="D204" s="2" t="s">
        <v>52</v>
      </c>
      <c r="E204" s="100">
        <v>1400</v>
      </c>
    </row>
    <row r="205" spans="1:5" ht="12.75">
      <c r="A205" s="33"/>
      <c r="B205" s="33" t="s">
        <v>354</v>
      </c>
      <c r="D205" s="2" t="s">
        <v>355</v>
      </c>
      <c r="E205" s="100">
        <f>SUM(E206:E208)</f>
        <v>148400</v>
      </c>
    </row>
    <row r="206" spans="1:5" ht="12.75">
      <c r="A206" s="33"/>
      <c r="B206" s="33"/>
      <c r="C206" s="6">
        <v>4210</v>
      </c>
      <c r="D206" s="2" t="s">
        <v>49</v>
      </c>
      <c r="E206" s="100">
        <v>146400</v>
      </c>
    </row>
    <row r="207" spans="1:5" ht="12.75">
      <c r="A207" s="33"/>
      <c r="B207" s="33"/>
      <c r="C207" s="6">
        <v>4300</v>
      </c>
      <c r="D207" s="2" t="s">
        <v>52</v>
      </c>
      <c r="E207" s="100">
        <v>1400</v>
      </c>
    </row>
    <row r="208" spans="1:5" ht="12.75">
      <c r="A208" s="33"/>
      <c r="B208" s="33"/>
      <c r="C208" s="6">
        <v>4360</v>
      </c>
      <c r="D208" t="s">
        <v>327</v>
      </c>
      <c r="E208" s="100">
        <v>600</v>
      </c>
    </row>
    <row r="209" spans="1:5" ht="12.75">
      <c r="A209" s="33"/>
      <c r="B209" s="33" t="s">
        <v>87</v>
      </c>
      <c r="D209" t="s">
        <v>1</v>
      </c>
      <c r="E209" s="100">
        <f>SUM(E210:E214)</f>
        <v>14540</v>
      </c>
    </row>
    <row r="210" spans="1:5" ht="12.75">
      <c r="A210" s="33"/>
      <c r="B210" s="33"/>
      <c r="C210" s="6">
        <v>4190</v>
      </c>
      <c r="D210" t="s">
        <v>432</v>
      </c>
      <c r="E210" s="100">
        <v>2000</v>
      </c>
    </row>
    <row r="211" spans="1:5" ht="12.75">
      <c r="A211" s="33"/>
      <c r="B211" s="33"/>
      <c r="C211" s="6">
        <v>4210</v>
      </c>
      <c r="D211" s="2" t="s">
        <v>49</v>
      </c>
      <c r="E211" s="100">
        <v>3940</v>
      </c>
    </row>
    <row r="212" spans="1:5" ht="12.75">
      <c r="A212" s="33"/>
      <c r="B212" s="33"/>
      <c r="C212" s="6">
        <v>4260</v>
      </c>
      <c r="D212" t="s">
        <v>50</v>
      </c>
      <c r="E212" s="100">
        <v>1600</v>
      </c>
    </row>
    <row r="213" spans="1:5" ht="12.75">
      <c r="A213" s="33"/>
      <c r="B213" s="33"/>
      <c r="C213" s="6">
        <v>4270</v>
      </c>
      <c r="D213" t="s">
        <v>51</v>
      </c>
      <c r="E213" s="100">
        <v>4000</v>
      </c>
    </row>
    <row r="214" spans="1:5" ht="12.75">
      <c r="A214" s="33"/>
      <c r="B214" s="33"/>
      <c r="C214" s="6">
        <v>4300</v>
      </c>
      <c r="D214" t="s">
        <v>52</v>
      </c>
      <c r="E214" s="100">
        <v>3000</v>
      </c>
    </row>
    <row r="215" spans="1:4" ht="12.75">
      <c r="A215" s="33"/>
      <c r="B215" s="33"/>
      <c r="D215" s="2"/>
    </row>
    <row r="216" spans="1:4" ht="12.75">
      <c r="A216" s="33"/>
      <c r="B216" s="33"/>
      <c r="D216" s="2"/>
    </row>
    <row r="217" spans="1:4" ht="12.75">
      <c r="A217" s="33"/>
      <c r="B217" s="33"/>
      <c r="D217" s="2"/>
    </row>
    <row r="218" spans="1:4" ht="12.75">
      <c r="A218" s="33"/>
      <c r="B218" s="33"/>
      <c r="D218" s="2"/>
    </row>
    <row r="219" spans="1:4" ht="12.75">
      <c r="A219" s="33"/>
      <c r="B219" s="33"/>
      <c r="D219" s="2"/>
    </row>
    <row r="220" spans="1:4" ht="12.75">
      <c r="A220" s="33"/>
      <c r="B220" s="33"/>
      <c r="D220" s="2"/>
    </row>
    <row r="221" spans="1:4" ht="12.75">
      <c r="A221" s="33"/>
      <c r="B221" s="33"/>
      <c r="D221" s="2"/>
    </row>
    <row r="222" spans="1:2" ht="13.5" customHeight="1">
      <c r="A222" s="33"/>
      <c r="B222" s="33"/>
    </row>
    <row r="223" spans="1:2" ht="13.5" customHeight="1">
      <c r="A223" s="33"/>
      <c r="B223" s="33"/>
    </row>
    <row r="224" spans="1:2" ht="13.5" customHeight="1">
      <c r="A224" s="33"/>
      <c r="B224" s="33"/>
    </row>
    <row r="225" spans="1:6" ht="12.75">
      <c r="A225" s="24"/>
      <c r="B225" s="33"/>
      <c r="D225" s="17" t="s">
        <v>30</v>
      </c>
      <c r="E225" s="110" t="s">
        <v>266</v>
      </c>
      <c r="F225" s="114"/>
    </row>
    <row r="226" spans="1:6" ht="12.75">
      <c r="A226" s="24"/>
      <c r="B226" s="33"/>
      <c r="C226" s="3"/>
      <c r="D226" s="3" t="s">
        <v>182</v>
      </c>
      <c r="E226" s="100" t="s">
        <v>636</v>
      </c>
      <c r="F226" s="114"/>
    </row>
    <row r="227" spans="1:6" ht="12.75">
      <c r="A227" s="24"/>
      <c r="B227" s="33"/>
      <c r="C227" s="3"/>
      <c r="D227" s="3"/>
      <c r="E227" s="100" t="s">
        <v>180</v>
      </c>
      <c r="F227" s="114"/>
    </row>
    <row r="228" spans="1:6" s="59" customFormat="1" ht="12.75">
      <c r="A228" s="24"/>
      <c r="B228" s="33"/>
      <c r="C228" s="3"/>
      <c r="D228" s="3"/>
      <c r="E228" s="100" t="s">
        <v>635</v>
      </c>
      <c r="F228" s="114"/>
    </row>
    <row r="229" spans="1:6" ht="12.75">
      <c r="A229" s="30" t="s">
        <v>31</v>
      </c>
      <c r="B229" s="31" t="s">
        <v>32</v>
      </c>
      <c r="C229" s="1"/>
      <c r="D229" s="1" t="s">
        <v>33</v>
      </c>
      <c r="E229" s="101" t="s">
        <v>514</v>
      </c>
      <c r="F229" s="114"/>
    </row>
    <row r="230" spans="1:6" ht="12.75">
      <c r="A230" s="56" t="s">
        <v>367</v>
      </c>
      <c r="B230" s="56"/>
      <c r="C230" s="60"/>
      <c r="D230" s="58" t="s">
        <v>368</v>
      </c>
      <c r="E230" s="107">
        <f>E231</f>
        <v>1000</v>
      </c>
      <c r="F230" s="90"/>
    </row>
    <row r="231" spans="1:6" ht="12.75">
      <c r="A231" s="33"/>
      <c r="B231" s="33" t="s">
        <v>369</v>
      </c>
      <c r="D231" s="49" t="s">
        <v>370</v>
      </c>
      <c r="E231" s="108">
        <f>E232</f>
        <v>1000</v>
      </c>
      <c r="F231" s="90"/>
    </row>
    <row r="232" spans="1:6" ht="12.75">
      <c r="A232" s="24"/>
      <c r="B232" s="33"/>
      <c r="C232" s="6">
        <v>2360</v>
      </c>
      <c r="D232" t="s">
        <v>346</v>
      </c>
      <c r="E232" s="108">
        <v>1000</v>
      </c>
      <c r="F232" s="90"/>
    </row>
    <row r="233" spans="1:6" ht="12.75">
      <c r="A233" s="24"/>
      <c r="B233" s="33"/>
      <c r="D233" t="s">
        <v>347</v>
      </c>
      <c r="E233" s="108"/>
      <c r="F233" s="90"/>
    </row>
    <row r="234" spans="1:6" ht="12.75">
      <c r="A234" s="24"/>
      <c r="B234" s="33"/>
      <c r="D234" t="s">
        <v>348</v>
      </c>
      <c r="E234" s="108"/>
      <c r="F234" s="90"/>
    </row>
    <row r="235" spans="1:6" ht="12.75">
      <c r="A235" s="24"/>
      <c r="B235" s="33"/>
      <c r="D235" t="s">
        <v>349</v>
      </c>
      <c r="E235" s="102"/>
      <c r="F235" s="90"/>
    </row>
    <row r="236" spans="1:6" ht="12.75">
      <c r="A236" s="24"/>
      <c r="B236" s="33"/>
      <c r="D236" t="s">
        <v>350</v>
      </c>
      <c r="E236" s="102"/>
      <c r="F236" s="90"/>
    </row>
    <row r="237" spans="1:6" ht="12.75">
      <c r="A237" s="24"/>
      <c r="B237" s="33"/>
      <c r="C237" s="3"/>
      <c r="D237" s="3"/>
      <c r="E237" s="102"/>
      <c r="F237" s="90"/>
    </row>
    <row r="238" spans="1:6" s="59" customFormat="1" ht="12.75">
      <c r="A238" s="123" t="s">
        <v>417</v>
      </c>
      <c r="B238" s="56"/>
      <c r="C238" s="57"/>
      <c r="D238" s="69" t="s">
        <v>418</v>
      </c>
      <c r="E238" s="107">
        <f>E239</f>
        <v>2000</v>
      </c>
      <c r="F238" s="125"/>
    </row>
    <row r="239" spans="1:6" ht="12.75">
      <c r="A239" s="24"/>
      <c r="B239" s="33" t="s">
        <v>419</v>
      </c>
      <c r="C239" s="3"/>
      <c r="D239" s="16" t="s">
        <v>420</v>
      </c>
      <c r="E239" s="108">
        <f>E240</f>
        <v>2000</v>
      </c>
      <c r="F239" s="90"/>
    </row>
    <row r="240" spans="1:6" ht="12.75">
      <c r="A240" s="24"/>
      <c r="B240" s="33"/>
      <c r="C240" s="6">
        <v>2360</v>
      </c>
      <c r="D240" t="s">
        <v>346</v>
      </c>
      <c r="E240" s="108">
        <v>2000</v>
      </c>
      <c r="F240" s="90"/>
    </row>
    <row r="241" spans="1:6" ht="12.75">
      <c r="A241" s="24"/>
      <c r="B241" s="33"/>
      <c r="D241" t="s">
        <v>347</v>
      </c>
      <c r="E241" s="102"/>
      <c r="F241" s="90"/>
    </row>
    <row r="242" spans="1:6" ht="12.75">
      <c r="A242" s="24"/>
      <c r="B242" s="33"/>
      <c r="D242" t="s">
        <v>348</v>
      </c>
      <c r="E242" s="102"/>
      <c r="F242" s="90"/>
    </row>
    <row r="243" spans="1:6" ht="12.75">
      <c r="A243" s="24"/>
      <c r="B243" s="33"/>
      <c r="D243" t="s">
        <v>349</v>
      </c>
      <c r="E243" s="102"/>
      <c r="F243" s="90"/>
    </row>
    <row r="244" spans="1:6" ht="12.75">
      <c r="A244" s="24"/>
      <c r="B244" s="33"/>
      <c r="D244" t="s">
        <v>350</v>
      </c>
      <c r="E244" s="102"/>
      <c r="F244" s="90"/>
    </row>
    <row r="245" spans="1:6" ht="12.75">
      <c r="A245" s="24"/>
      <c r="B245" s="33"/>
      <c r="E245" s="102"/>
      <c r="F245" s="90"/>
    </row>
    <row r="246" spans="1:6" ht="12.75">
      <c r="A246" s="32" t="s">
        <v>171</v>
      </c>
      <c r="B246" s="32"/>
      <c r="C246" s="14"/>
      <c r="D246" s="26" t="s">
        <v>11</v>
      </c>
      <c r="E246" s="111">
        <f>E256+E280+E264+E247+E253+E269</f>
        <v>5172048.4</v>
      </c>
      <c r="F246" s="115"/>
    </row>
    <row r="247" spans="1:6" s="76" customFormat="1" ht="12.75">
      <c r="A247" s="121"/>
      <c r="B247" s="121" t="s">
        <v>486</v>
      </c>
      <c r="C247" s="122"/>
      <c r="D247" s="75" t="s">
        <v>2</v>
      </c>
      <c r="E247" s="112">
        <f>SUM(E248:E252)</f>
        <v>262406</v>
      </c>
      <c r="F247" s="137"/>
    </row>
    <row r="248" spans="1:6" ht="12.75">
      <c r="A248" s="32"/>
      <c r="B248" s="32"/>
      <c r="C248" s="64">
        <v>2540</v>
      </c>
      <c r="D248" s="67" t="s">
        <v>297</v>
      </c>
      <c r="E248" s="112">
        <v>87406</v>
      </c>
      <c r="F248" s="115"/>
    </row>
    <row r="249" spans="1:6" ht="12.75">
      <c r="A249" s="32"/>
      <c r="B249" s="32"/>
      <c r="C249" s="64"/>
      <c r="D249" s="67" t="s">
        <v>298</v>
      </c>
      <c r="E249" s="111"/>
      <c r="F249" s="115"/>
    </row>
    <row r="250" spans="1:6" ht="12.75">
      <c r="A250" s="32"/>
      <c r="B250" s="32"/>
      <c r="C250" s="64">
        <v>4240</v>
      </c>
      <c r="D250" s="16" t="s">
        <v>582</v>
      </c>
      <c r="E250" s="112">
        <v>0</v>
      </c>
      <c r="F250" s="115"/>
    </row>
    <row r="251" spans="1:6" ht="12.75">
      <c r="A251" s="32"/>
      <c r="B251" s="32"/>
      <c r="C251" s="64">
        <v>4247</v>
      </c>
      <c r="D251" s="16" t="s">
        <v>582</v>
      </c>
      <c r="E251" s="112">
        <v>175000</v>
      </c>
      <c r="F251" s="115"/>
    </row>
    <row r="252" spans="1:6" ht="12.75">
      <c r="A252" s="32"/>
      <c r="B252" s="32"/>
      <c r="C252" s="64">
        <v>4249</v>
      </c>
      <c r="D252" s="16" t="s">
        <v>582</v>
      </c>
      <c r="E252" s="112">
        <v>0</v>
      </c>
      <c r="F252" s="115"/>
    </row>
    <row r="253" spans="1:6" s="76" customFormat="1" ht="12.75">
      <c r="A253" s="121"/>
      <c r="B253" s="121" t="s">
        <v>593</v>
      </c>
      <c r="C253" s="122"/>
      <c r="D253" s="16" t="s">
        <v>594</v>
      </c>
      <c r="E253" s="112">
        <f>E254</f>
        <v>7600</v>
      </c>
      <c r="F253" s="137"/>
    </row>
    <row r="254" spans="1:6" s="76" customFormat="1" ht="12.75">
      <c r="A254" s="121"/>
      <c r="B254" s="121"/>
      <c r="C254" s="9">
        <v>4330</v>
      </c>
      <c r="D254" s="2" t="s">
        <v>233</v>
      </c>
      <c r="E254" s="112">
        <v>7600</v>
      </c>
      <c r="F254" s="137"/>
    </row>
    <row r="255" spans="1:6" ht="12.75">
      <c r="A255" s="32"/>
      <c r="B255" s="32"/>
      <c r="D255" t="s">
        <v>234</v>
      </c>
      <c r="E255" s="112"/>
      <c r="F255" s="115"/>
    </row>
    <row r="256" spans="1:6" ht="12.75">
      <c r="A256" s="63"/>
      <c r="B256" s="63" t="s">
        <v>342</v>
      </c>
      <c r="C256" s="64"/>
      <c r="D256" s="67" t="s">
        <v>338</v>
      </c>
      <c r="E256" s="109">
        <f>SUM(E257:E262)</f>
        <v>3521016</v>
      </c>
      <c r="F256" s="116"/>
    </row>
    <row r="257" spans="1:6" ht="12.75">
      <c r="A257" s="63"/>
      <c r="B257" s="63"/>
      <c r="C257" s="64">
        <v>2310</v>
      </c>
      <c r="D257" s="16" t="s">
        <v>522</v>
      </c>
      <c r="E257" s="109">
        <v>8616</v>
      </c>
      <c r="F257" s="116"/>
    </row>
    <row r="258" spans="1:6" ht="12.75">
      <c r="A258" s="63"/>
      <c r="B258" s="63"/>
      <c r="C258" s="64"/>
      <c r="D258" s="16" t="s">
        <v>358</v>
      </c>
      <c r="E258" s="109"/>
      <c r="F258" s="116"/>
    </row>
    <row r="259" spans="1:6" ht="12.75">
      <c r="A259" s="63"/>
      <c r="B259" s="63"/>
      <c r="C259" s="64"/>
      <c r="D259" s="16" t="s">
        <v>359</v>
      </c>
      <c r="E259" s="109"/>
      <c r="F259" s="116"/>
    </row>
    <row r="260" spans="1:6" ht="12.75">
      <c r="A260" s="32"/>
      <c r="B260" s="32"/>
      <c r="C260" s="64">
        <v>2540</v>
      </c>
      <c r="D260" s="67" t="s">
        <v>297</v>
      </c>
      <c r="E260" s="109">
        <v>3420000</v>
      </c>
      <c r="F260" s="115"/>
    </row>
    <row r="261" spans="1:6" ht="12.75">
      <c r="A261" s="32"/>
      <c r="B261" s="32"/>
      <c r="C261" s="64"/>
      <c r="D261" s="67" t="s">
        <v>298</v>
      </c>
      <c r="E261" s="111"/>
      <c r="F261" s="115"/>
    </row>
    <row r="262" spans="1:6" ht="12.75">
      <c r="A262" s="32"/>
      <c r="B262" s="32"/>
      <c r="C262" s="9">
        <v>4330</v>
      </c>
      <c r="D262" s="2" t="s">
        <v>233</v>
      </c>
      <c r="E262" s="112">
        <v>92400</v>
      </c>
      <c r="F262" s="115"/>
    </row>
    <row r="263" spans="1:6" s="2" customFormat="1" ht="12.75">
      <c r="A263" s="32"/>
      <c r="B263" s="32"/>
      <c r="C263" s="6"/>
      <c r="D263" t="s">
        <v>234</v>
      </c>
      <c r="E263" s="111"/>
      <c r="F263" s="115"/>
    </row>
    <row r="264" spans="1:6" ht="12.75">
      <c r="A264" s="63"/>
      <c r="B264" s="33" t="s">
        <v>409</v>
      </c>
      <c r="C264" s="64"/>
      <c r="D264" s="16" t="s">
        <v>410</v>
      </c>
      <c r="E264" s="109">
        <f>E268</f>
        <v>1357922</v>
      </c>
      <c r="F264" s="116"/>
    </row>
    <row r="265" spans="1:6" ht="12.75">
      <c r="A265" s="63"/>
      <c r="B265" s="63"/>
      <c r="C265" s="64"/>
      <c r="D265" s="16" t="s">
        <v>411</v>
      </c>
      <c r="E265" s="109"/>
      <c r="F265" s="116"/>
    </row>
    <row r="266" spans="1:6" ht="12.75">
      <c r="A266" s="63"/>
      <c r="B266" s="63"/>
      <c r="C266" s="64"/>
      <c r="D266" s="16" t="s">
        <v>412</v>
      </c>
      <c r="E266" s="109"/>
      <c r="F266" s="116"/>
    </row>
    <row r="267" spans="1:6" ht="12.75">
      <c r="A267" s="63"/>
      <c r="B267" s="63"/>
      <c r="C267" s="64"/>
      <c r="D267" s="16" t="s">
        <v>413</v>
      </c>
      <c r="E267" s="109"/>
      <c r="F267" s="116"/>
    </row>
    <row r="268" spans="1:6" ht="12.75">
      <c r="A268" s="63"/>
      <c r="B268" s="63"/>
      <c r="C268" s="64">
        <v>2540</v>
      </c>
      <c r="D268" s="67" t="s">
        <v>297</v>
      </c>
      <c r="E268" s="109">
        <v>1357922</v>
      </c>
      <c r="F268" s="116"/>
    </row>
    <row r="269" spans="1:6" ht="12.75">
      <c r="A269" s="63"/>
      <c r="B269" s="33" t="s">
        <v>615</v>
      </c>
      <c r="C269" s="64"/>
      <c r="D269" s="16" t="s">
        <v>611</v>
      </c>
      <c r="E269" s="109">
        <f>SUM(E272:E278)</f>
        <v>4804.400000000001</v>
      </c>
      <c r="F269" s="116"/>
    </row>
    <row r="270" spans="1:6" ht="12.75">
      <c r="A270" s="63"/>
      <c r="B270" s="63"/>
      <c r="C270" s="64"/>
      <c r="D270" s="16" t="s">
        <v>616</v>
      </c>
      <c r="E270" s="109"/>
      <c r="F270" s="116"/>
    </row>
    <row r="271" spans="1:6" ht="12.75">
      <c r="A271" s="63"/>
      <c r="B271" s="63"/>
      <c r="C271" s="64"/>
      <c r="D271" s="16" t="s">
        <v>613</v>
      </c>
      <c r="E271" s="109"/>
      <c r="F271" s="116"/>
    </row>
    <row r="272" spans="1:6" ht="12.75">
      <c r="A272" s="63"/>
      <c r="B272" s="63"/>
      <c r="C272" s="6">
        <v>2830</v>
      </c>
      <c r="D272" t="s">
        <v>170</v>
      </c>
      <c r="E272" s="109">
        <v>2425.5</v>
      </c>
      <c r="F272" s="116"/>
    </row>
    <row r="273" spans="1:6" ht="12.75">
      <c r="A273" s="63"/>
      <c r="B273" s="63"/>
      <c r="D273" t="s">
        <v>179</v>
      </c>
      <c r="E273" s="109"/>
      <c r="F273" s="116"/>
    </row>
    <row r="274" spans="1:6" ht="12.75">
      <c r="A274" s="63"/>
      <c r="B274" s="63"/>
      <c r="D274" t="s">
        <v>271</v>
      </c>
      <c r="E274" s="109"/>
      <c r="F274" s="116"/>
    </row>
    <row r="275" spans="1:6" ht="12.75">
      <c r="A275" s="63"/>
      <c r="B275" s="63"/>
      <c r="D275" t="s">
        <v>270</v>
      </c>
      <c r="E275" s="109"/>
      <c r="F275" s="116"/>
    </row>
    <row r="276" spans="1:6" ht="12.75">
      <c r="A276" s="63"/>
      <c r="B276" s="63"/>
      <c r="C276" s="6">
        <v>4010</v>
      </c>
      <c r="D276" t="s">
        <v>43</v>
      </c>
      <c r="E276" s="109">
        <v>1985.85</v>
      </c>
      <c r="F276" s="116"/>
    </row>
    <row r="277" spans="1:6" ht="12.75">
      <c r="A277" s="63"/>
      <c r="B277" s="63"/>
      <c r="C277" s="6">
        <v>4110</v>
      </c>
      <c r="D277" t="s">
        <v>45</v>
      </c>
      <c r="E277" s="109">
        <v>344.05</v>
      </c>
      <c r="F277" s="116"/>
    </row>
    <row r="278" spans="1:6" ht="12.75">
      <c r="A278" s="63"/>
      <c r="B278" s="63"/>
      <c r="C278" s="6">
        <v>4120</v>
      </c>
      <c r="D278" t="s">
        <v>46</v>
      </c>
      <c r="E278" s="109">
        <v>49</v>
      </c>
      <c r="F278" s="116"/>
    </row>
    <row r="279" spans="1:6" ht="12.75">
      <c r="A279" s="63"/>
      <c r="B279" s="63"/>
      <c r="C279" s="64"/>
      <c r="D279" s="67"/>
      <c r="E279" s="109"/>
      <c r="F279" s="116"/>
    </row>
    <row r="280" spans="1:6" ht="12.75">
      <c r="A280" s="33"/>
      <c r="B280" s="33" t="s">
        <v>217</v>
      </c>
      <c r="C280" s="3"/>
      <c r="D280" s="16" t="s">
        <v>1</v>
      </c>
      <c r="E280" s="108">
        <f>SUM(E281:E291)</f>
        <v>18300</v>
      </c>
      <c r="F280" s="90"/>
    </row>
    <row r="281" spans="1:6" ht="12.75">
      <c r="A281" s="33"/>
      <c r="B281" s="33"/>
      <c r="C281" s="6">
        <v>2360</v>
      </c>
      <c r="D281" t="s">
        <v>346</v>
      </c>
      <c r="E281" s="108">
        <v>5000</v>
      </c>
      <c r="F281" s="90"/>
    </row>
    <row r="282" spans="1:6" ht="12.75">
      <c r="A282" s="33"/>
      <c r="B282" s="33"/>
      <c r="D282" t="s">
        <v>347</v>
      </c>
      <c r="E282" s="108"/>
      <c r="F282" s="90"/>
    </row>
    <row r="283" spans="1:6" ht="12.75">
      <c r="A283" s="33"/>
      <c r="B283" s="33"/>
      <c r="D283" t="s">
        <v>348</v>
      </c>
      <c r="E283" s="108"/>
      <c r="F283" s="90"/>
    </row>
    <row r="284" spans="1:6" ht="12.75">
      <c r="A284" s="33"/>
      <c r="B284" s="33"/>
      <c r="D284" t="s">
        <v>349</v>
      </c>
      <c r="E284" s="108"/>
      <c r="F284" s="90"/>
    </row>
    <row r="285" spans="1:6" ht="12.75">
      <c r="A285" s="33"/>
      <c r="B285" s="33"/>
      <c r="D285" t="s">
        <v>350</v>
      </c>
      <c r="E285" s="108"/>
      <c r="F285" s="90"/>
    </row>
    <row r="286" spans="1:6" ht="12.75">
      <c r="A286" s="33"/>
      <c r="B286" s="33"/>
      <c r="C286" s="6">
        <v>4110</v>
      </c>
      <c r="D286" t="s">
        <v>45</v>
      </c>
      <c r="E286" s="108">
        <v>300</v>
      </c>
      <c r="F286" s="90"/>
    </row>
    <row r="287" spans="1:6" ht="12.75">
      <c r="A287" s="33"/>
      <c r="B287" s="33"/>
      <c r="C287" s="6">
        <v>4170</v>
      </c>
      <c r="D287" t="s">
        <v>236</v>
      </c>
      <c r="E287" s="108">
        <v>2500</v>
      </c>
      <c r="F287" s="90"/>
    </row>
    <row r="288" spans="1:6" ht="12.75">
      <c r="A288" s="33"/>
      <c r="B288" s="33"/>
      <c r="C288" s="6">
        <v>4190</v>
      </c>
      <c r="D288" t="s">
        <v>432</v>
      </c>
      <c r="E288" s="108">
        <v>3000</v>
      </c>
      <c r="F288" s="90"/>
    </row>
    <row r="289" spans="1:6" ht="12.75">
      <c r="A289" s="33"/>
      <c r="B289" s="33"/>
      <c r="C289" s="6">
        <v>4210</v>
      </c>
      <c r="D289" s="2" t="s">
        <v>49</v>
      </c>
      <c r="E289" s="108">
        <v>3000</v>
      </c>
      <c r="F289" s="90"/>
    </row>
    <row r="290" spans="1:6" ht="12.75">
      <c r="A290" s="33"/>
      <c r="B290" s="33"/>
      <c r="C290" s="6">
        <v>4220</v>
      </c>
      <c r="D290" t="s">
        <v>58</v>
      </c>
      <c r="E290" s="108">
        <v>1000</v>
      </c>
      <c r="F290" s="90"/>
    </row>
    <row r="291" spans="1:6" ht="13.5" customHeight="1">
      <c r="A291" s="33"/>
      <c r="B291" s="33"/>
      <c r="C291" s="3">
        <v>4300</v>
      </c>
      <c r="D291" s="15" t="s">
        <v>52</v>
      </c>
      <c r="E291" s="108">
        <v>3500</v>
      </c>
      <c r="F291" s="90"/>
    </row>
    <row r="292" spans="1:6" ht="12.75">
      <c r="A292" s="33"/>
      <c r="B292" s="33"/>
      <c r="C292" s="3"/>
      <c r="D292" s="15"/>
      <c r="E292" s="108"/>
      <c r="F292" s="90"/>
    </row>
    <row r="293" spans="1:5" ht="12.75">
      <c r="A293" s="32" t="s">
        <v>154</v>
      </c>
      <c r="B293" s="32"/>
      <c r="C293" s="7"/>
      <c r="D293" s="5" t="s">
        <v>26</v>
      </c>
      <c r="E293" s="103">
        <f>E310+E323+E302+E294</f>
        <v>380200</v>
      </c>
    </row>
    <row r="294" spans="1:6" s="76" customFormat="1" ht="12.75">
      <c r="A294" s="121"/>
      <c r="B294" s="121" t="s">
        <v>495</v>
      </c>
      <c r="C294" s="77"/>
      <c r="D294" s="76" t="s">
        <v>496</v>
      </c>
      <c r="E294" s="113">
        <f>SUM(E295:E300)</f>
        <v>105000</v>
      </c>
      <c r="F294" s="117"/>
    </row>
    <row r="295" spans="1:6" s="76" customFormat="1" ht="12.75">
      <c r="A295" s="121"/>
      <c r="B295" s="121"/>
      <c r="C295" s="77">
        <v>6220</v>
      </c>
      <c r="D295" s="76" t="s">
        <v>523</v>
      </c>
      <c r="E295" s="113">
        <v>0</v>
      </c>
      <c r="F295" s="117"/>
    </row>
    <row r="296" spans="1:6" s="76" customFormat="1" ht="12.75">
      <c r="A296" s="121"/>
      <c r="B296" s="121"/>
      <c r="C296" s="77"/>
      <c r="D296" s="76" t="s">
        <v>524</v>
      </c>
      <c r="E296" s="113"/>
      <c r="F296" s="117"/>
    </row>
    <row r="297" spans="1:6" s="76" customFormat="1" ht="12.75">
      <c r="A297" s="121"/>
      <c r="B297" s="121"/>
      <c r="C297" s="77"/>
      <c r="D297" s="76" t="s">
        <v>525</v>
      </c>
      <c r="E297" s="113"/>
      <c r="F297" s="117"/>
    </row>
    <row r="298" spans="1:6" s="76" customFormat="1" ht="12.75">
      <c r="A298" s="121"/>
      <c r="B298" s="121"/>
      <c r="C298" s="77"/>
      <c r="D298" s="76" t="s">
        <v>526</v>
      </c>
      <c r="E298" s="113"/>
      <c r="F298" s="117"/>
    </row>
    <row r="299" spans="1:6" s="76" customFormat="1" ht="12.75">
      <c r="A299" s="121"/>
      <c r="B299" s="121"/>
      <c r="C299" s="77">
        <v>6300</v>
      </c>
      <c r="D299" s="76" t="s">
        <v>586</v>
      </c>
      <c r="E299" s="113">
        <v>105000</v>
      </c>
      <c r="F299" s="117"/>
    </row>
    <row r="300" spans="1:6" s="76" customFormat="1" ht="12.75">
      <c r="A300" s="121"/>
      <c r="B300" s="121"/>
      <c r="C300" s="77"/>
      <c r="D300" s="76" t="s">
        <v>587</v>
      </c>
      <c r="E300" s="113"/>
      <c r="F300" s="117"/>
    </row>
    <row r="301" spans="1:6" s="76" customFormat="1" ht="12.75">
      <c r="A301" s="121"/>
      <c r="B301" s="121"/>
      <c r="C301" s="77"/>
      <c r="D301" s="76" t="s">
        <v>588</v>
      </c>
      <c r="E301" s="113"/>
      <c r="F301" s="117"/>
    </row>
    <row r="302" spans="1:6" ht="12.75">
      <c r="A302" s="43"/>
      <c r="B302" s="43" t="s">
        <v>248</v>
      </c>
      <c r="C302" s="9"/>
      <c r="D302" s="2" t="s">
        <v>249</v>
      </c>
      <c r="E302" s="104">
        <f>SUM(E303:E309)</f>
        <v>10000</v>
      </c>
      <c r="F302" s="96"/>
    </row>
    <row r="303" spans="1:6" ht="12.75">
      <c r="A303" s="43"/>
      <c r="B303" s="43"/>
      <c r="C303" s="6">
        <v>2360</v>
      </c>
      <c r="D303" t="s">
        <v>346</v>
      </c>
      <c r="E303" s="104">
        <v>5000</v>
      </c>
      <c r="F303" s="96"/>
    </row>
    <row r="304" spans="1:6" ht="12.75">
      <c r="A304" s="43"/>
      <c r="B304" s="43"/>
      <c r="D304" t="s">
        <v>347</v>
      </c>
      <c r="E304" s="104"/>
      <c r="F304" s="96"/>
    </row>
    <row r="305" spans="1:6" ht="12.75">
      <c r="A305" s="43"/>
      <c r="B305" s="43"/>
      <c r="D305" t="s">
        <v>348</v>
      </c>
      <c r="E305" s="104"/>
      <c r="F305" s="96"/>
    </row>
    <row r="306" spans="1:6" ht="12.75">
      <c r="A306" s="43"/>
      <c r="B306" s="43"/>
      <c r="D306" t="s">
        <v>349</v>
      </c>
      <c r="E306" s="104"/>
      <c r="F306" s="96"/>
    </row>
    <row r="307" spans="1:6" ht="12.75">
      <c r="A307" s="43"/>
      <c r="B307" s="43"/>
      <c r="D307" t="s">
        <v>350</v>
      </c>
      <c r="E307" s="104"/>
      <c r="F307" s="96"/>
    </row>
    <row r="308" spans="1:6" ht="12.75">
      <c r="A308" s="43"/>
      <c r="B308" s="43"/>
      <c r="C308" s="6">
        <v>4210</v>
      </c>
      <c r="D308" s="2" t="s">
        <v>49</v>
      </c>
      <c r="E308" s="104">
        <v>2000</v>
      </c>
      <c r="F308" s="96"/>
    </row>
    <row r="309" spans="1:6" ht="12.75">
      <c r="A309" s="43"/>
      <c r="B309" s="43"/>
      <c r="C309" s="3">
        <v>4300</v>
      </c>
      <c r="D309" s="15" t="s">
        <v>52</v>
      </c>
      <c r="E309" s="104">
        <v>3000</v>
      </c>
      <c r="F309" s="96"/>
    </row>
    <row r="310" spans="1:5" ht="12.75">
      <c r="A310" s="33"/>
      <c r="B310" s="33" t="s">
        <v>143</v>
      </c>
      <c r="D310" s="2" t="s">
        <v>27</v>
      </c>
      <c r="E310" s="100">
        <f>SUM(E311:E321)</f>
        <v>205000</v>
      </c>
    </row>
    <row r="311" spans="1:6" ht="12.75">
      <c r="A311" s="33"/>
      <c r="B311" s="33"/>
      <c r="C311" s="6">
        <v>2360</v>
      </c>
      <c r="D311" t="s">
        <v>346</v>
      </c>
      <c r="E311" s="100">
        <v>116000</v>
      </c>
      <c r="F311"/>
    </row>
    <row r="312" spans="1:6" ht="12.75">
      <c r="A312" s="33"/>
      <c r="B312" s="33"/>
      <c r="D312" t="s">
        <v>347</v>
      </c>
      <c r="F312"/>
    </row>
    <row r="313" spans="1:6" ht="12.75">
      <c r="A313" s="33"/>
      <c r="B313" s="33"/>
      <c r="D313" t="s">
        <v>348</v>
      </c>
      <c r="F313"/>
    </row>
    <row r="314" spans="1:6" ht="12.75">
      <c r="A314" s="33"/>
      <c r="B314" s="33"/>
      <c r="D314" t="s">
        <v>349</v>
      </c>
      <c r="F314"/>
    </row>
    <row r="315" spans="1:6" ht="12.75">
      <c r="A315" s="33"/>
      <c r="B315" s="33"/>
      <c r="D315" t="s">
        <v>350</v>
      </c>
      <c r="F315"/>
    </row>
    <row r="316" spans="1:6" ht="12.75">
      <c r="A316" s="33"/>
      <c r="B316" s="33"/>
      <c r="C316" s="6">
        <v>4170</v>
      </c>
      <c r="D316" t="s">
        <v>236</v>
      </c>
      <c r="E316" s="100">
        <v>53000</v>
      </c>
      <c r="F316"/>
    </row>
    <row r="317" spans="1:6" ht="12.75">
      <c r="A317" s="33"/>
      <c r="B317" s="33"/>
      <c r="C317" s="6">
        <v>4190</v>
      </c>
      <c r="D317" t="s">
        <v>432</v>
      </c>
      <c r="E317" s="100">
        <v>2000</v>
      </c>
      <c r="F317"/>
    </row>
    <row r="318" spans="1:6" ht="12.75">
      <c r="A318" s="33"/>
      <c r="B318" s="33"/>
      <c r="C318" s="6">
        <v>4210</v>
      </c>
      <c r="D318" s="2" t="s">
        <v>49</v>
      </c>
      <c r="E318" s="100">
        <v>6000</v>
      </c>
      <c r="F318"/>
    </row>
    <row r="319" spans="1:6" ht="12.75">
      <c r="A319" s="33"/>
      <c r="B319" s="33"/>
      <c r="C319" s="6">
        <v>4220</v>
      </c>
      <c r="D319" t="s">
        <v>58</v>
      </c>
      <c r="E319" s="100">
        <v>2000</v>
      </c>
      <c r="F319"/>
    </row>
    <row r="320" spans="1:6" ht="12.75">
      <c r="A320" s="33"/>
      <c r="B320" s="33"/>
      <c r="C320" s="3">
        <v>4300</v>
      </c>
      <c r="D320" s="15" t="s">
        <v>52</v>
      </c>
      <c r="E320" s="100">
        <v>24000</v>
      </c>
      <c r="F320"/>
    </row>
    <row r="321" spans="1:6" ht="12.75">
      <c r="A321" s="33"/>
      <c r="B321" s="33"/>
      <c r="C321" s="3">
        <v>4610</v>
      </c>
      <c r="D321" s="16" t="s">
        <v>282</v>
      </c>
      <c r="E321" s="100">
        <v>2000</v>
      </c>
      <c r="F321"/>
    </row>
    <row r="322" spans="1:6" ht="12.75">
      <c r="A322" s="33"/>
      <c r="B322" s="33"/>
      <c r="C322" s="3"/>
      <c r="D322" s="16"/>
      <c r="F322"/>
    </row>
    <row r="323" spans="1:6" ht="12.75">
      <c r="A323" s="33"/>
      <c r="B323" s="33" t="s">
        <v>184</v>
      </c>
      <c r="D323" t="s">
        <v>1</v>
      </c>
      <c r="E323" s="100">
        <f>SUM(E324:E332)</f>
        <v>60200</v>
      </c>
      <c r="F323"/>
    </row>
    <row r="324" spans="1:6" ht="12.75">
      <c r="A324" s="33"/>
      <c r="B324" s="33"/>
      <c r="C324" s="6">
        <v>2360</v>
      </c>
      <c r="D324" t="s">
        <v>346</v>
      </c>
      <c r="E324" s="100">
        <v>10000</v>
      </c>
      <c r="F324"/>
    </row>
    <row r="325" spans="1:6" ht="12.75">
      <c r="A325" s="33"/>
      <c r="B325" s="33"/>
      <c r="D325" t="s">
        <v>347</v>
      </c>
      <c r="F325"/>
    </row>
    <row r="326" spans="1:4" ht="12.75">
      <c r="A326" s="33"/>
      <c r="B326" s="33"/>
      <c r="D326" t="s">
        <v>348</v>
      </c>
    </row>
    <row r="327" spans="1:4" ht="12.75">
      <c r="A327" s="33"/>
      <c r="B327" s="33"/>
      <c r="D327" t="s">
        <v>349</v>
      </c>
    </row>
    <row r="328" spans="1:4" ht="12.75">
      <c r="A328" s="33"/>
      <c r="B328" s="33"/>
      <c r="D328" t="s">
        <v>350</v>
      </c>
    </row>
    <row r="329" spans="1:5" ht="12.75">
      <c r="A329" s="33"/>
      <c r="B329" s="33"/>
      <c r="C329" s="6">
        <v>4210</v>
      </c>
      <c r="D329" s="2" t="s">
        <v>49</v>
      </c>
      <c r="E329" s="100">
        <v>2000</v>
      </c>
    </row>
    <row r="330" spans="1:5" ht="12.75">
      <c r="A330" s="33"/>
      <c r="B330" s="33"/>
      <c r="C330" s="6">
        <v>4220</v>
      </c>
      <c r="D330" t="s">
        <v>58</v>
      </c>
      <c r="E330" s="100">
        <v>2000</v>
      </c>
    </row>
    <row r="331" spans="1:5" ht="12.75">
      <c r="A331" s="33"/>
      <c r="B331" s="33"/>
      <c r="C331" s="3">
        <v>4300</v>
      </c>
      <c r="D331" s="15" t="s">
        <v>52</v>
      </c>
      <c r="E331" s="100">
        <v>46000</v>
      </c>
    </row>
    <row r="332" spans="1:5" ht="12.75">
      <c r="A332" s="33"/>
      <c r="B332" s="33"/>
      <c r="C332" s="3">
        <v>4430</v>
      </c>
      <c r="D332" s="49" t="s">
        <v>221</v>
      </c>
      <c r="E332" s="100">
        <v>200</v>
      </c>
    </row>
    <row r="333" spans="1:4" ht="12.75">
      <c r="A333" s="33"/>
      <c r="B333" s="33"/>
      <c r="C333" s="3"/>
      <c r="D333" s="15"/>
    </row>
    <row r="334" spans="1:6" ht="12.75">
      <c r="A334" s="32" t="s">
        <v>213</v>
      </c>
      <c r="B334" s="32"/>
      <c r="C334" s="14"/>
      <c r="D334" s="41" t="s">
        <v>211</v>
      </c>
      <c r="E334" s="103">
        <f>E348+E335+E341</f>
        <v>230349</v>
      </c>
      <c r="F334" s="93"/>
    </row>
    <row r="335" spans="1:6" s="76" customFormat="1" ht="12.75">
      <c r="A335" s="121"/>
      <c r="B335" s="121" t="s">
        <v>428</v>
      </c>
      <c r="C335" s="122"/>
      <c r="D335" s="124" t="s">
        <v>429</v>
      </c>
      <c r="E335" s="113">
        <f>E336</f>
        <v>2000</v>
      </c>
      <c r="F335" s="117"/>
    </row>
    <row r="336" spans="1:6" s="76" customFormat="1" ht="12.75">
      <c r="A336" s="121"/>
      <c r="B336" s="121"/>
      <c r="C336" s="6">
        <v>2360</v>
      </c>
      <c r="D336" t="s">
        <v>346</v>
      </c>
      <c r="E336" s="113">
        <v>2000</v>
      </c>
      <c r="F336" s="117"/>
    </row>
    <row r="337" spans="1:6" s="76" customFormat="1" ht="12.75">
      <c r="A337" s="121"/>
      <c r="B337" s="121"/>
      <c r="C337" s="6"/>
      <c r="D337" t="s">
        <v>347</v>
      </c>
      <c r="E337" s="113"/>
      <c r="F337" s="117"/>
    </row>
    <row r="338" spans="1:6" ht="12.75">
      <c r="A338" s="32"/>
      <c r="B338" s="32"/>
      <c r="D338" t="s">
        <v>348</v>
      </c>
      <c r="E338" s="103"/>
      <c r="F338" s="93"/>
    </row>
    <row r="339" spans="1:6" ht="12.75">
      <c r="A339" s="32"/>
      <c r="B339" s="32"/>
      <c r="D339" t="s">
        <v>349</v>
      </c>
      <c r="E339" s="103"/>
      <c r="F339" s="93"/>
    </row>
    <row r="340" spans="1:6" ht="12.75">
      <c r="A340" s="32"/>
      <c r="B340" s="32"/>
      <c r="D340" t="s">
        <v>350</v>
      </c>
      <c r="E340" s="103"/>
      <c r="F340" s="93"/>
    </row>
    <row r="341" spans="1:6" s="76" customFormat="1" ht="12.75">
      <c r="A341" s="121"/>
      <c r="B341" s="121" t="s">
        <v>567</v>
      </c>
      <c r="C341" s="77"/>
      <c r="D341" t="s">
        <v>568</v>
      </c>
      <c r="E341" s="113">
        <f>SUM(E342:E347)</f>
        <v>152369</v>
      </c>
      <c r="F341" s="117"/>
    </row>
    <row r="342" spans="1:6" s="76" customFormat="1" ht="12.75">
      <c r="A342" s="121"/>
      <c r="B342" s="121"/>
      <c r="C342" s="6">
        <v>2820</v>
      </c>
      <c r="D342" s="2" t="s">
        <v>407</v>
      </c>
      <c r="E342" s="113">
        <v>0</v>
      </c>
      <c r="F342" s="117"/>
    </row>
    <row r="343" spans="1:6" s="76" customFormat="1" ht="12.75">
      <c r="A343" s="121"/>
      <c r="B343" s="121"/>
      <c r="C343" s="6"/>
      <c r="D343" s="2" t="s">
        <v>408</v>
      </c>
      <c r="E343" s="113"/>
      <c r="F343" s="117"/>
    </row>
    <row r="344" spans="1:6" s="76" customFormat="1" ht="12.75">
      <c r="A344" s="121"/>
      <c r="B344" s="121"/>
      <c r="C344" s="77">
        <v>4580</v>
      </c>
      <c r="D344" t="s">
        <v>569</v>
      </c>
      <c r="E344" s="113">
        <v>20085</v>
      </c>
      <c r="F344" s="117"/>
    </row>
    <row r="345" spans="1:6" s="76" customFormat="1" ht="12.75">
      <c r="A345" s="121"/>
      <c r="B345" s="121"/>
      <c r="C345" s="77">
        <v>4600</v>
      </c>
      <c r="D345" t="s">
        <v>570</v>
      </c>
      <c r="E345" s="113">
        <v>126454</v>
      </c>
      <c r="F345" s="117"/>
    </row>
    <row r="346" spans="1:6" ht="12.75">
      <c r="A346" s="32"/>
      <c r="B346" s="32"/>
      <c r="D346" t="s">
        <v>571</v>
      </c>
      <c r="E346" s="103"/>
      <c r="F346" s="93"/>
    </row>
    <row r="347" spans="1:6" ht="12.75">
      <c r="A347" s="32"/>
      <c r="B347" s="32"/>
      <c r="C347" s="3">
        <v>4610</v>
      </c>
      <c r="D347" s="16" t="s">
        <v>282</v>
      </c>
      <c r="E347" s="113">
        <v>5830</v>
      </c>
      <c r="F347" s="93"/>
    </row>
    <row r="348" spans="1:5" ht="12.75">
      <c r="A348" s="33"/>
      <c r="B348" s="33" t="s">
        <v>250</v>
      </c>
      <c r="C348" s="3"/>
      <c r="D348" s="49" t="s">
        <v>1</v>
      </c>
      <c r="E348" s="100">
        <f>SUM(E349:E361)</f>
        <v>75980</v>
      </c>
    </row>
    <row r="349" spans="1:5" ht="12.75">
      <c r="A349" s="33"/>
      <c r="B349" s="33"/>
      <c r="C349" s="6">
        <v>2360</v>
      </c>
      <c r="D349" t="s">
        <v>346</v>
      </c>
      <c r="E349" s="100">
        <v>40000</v>
      </c>
    </row>
    <row r="350" spans="1:4" ht="12.75">
      <c r="A350" s="33"/>
      <c r="B350" s="33"/>
      <c r="D350" t="s">
        <v>347</v>
      </c>
    </row>
    <row r="351" spans="1:4" ht="12.75">
      <c r="A351" s="33"/>
      <c r="B351" s="33"/>
      <c r="D351" t="s">
        <v>348</v>
      </c>
    </row>
    <row r="352" spans="1:4" ht="12.75">
      <c r="A352" s="33"/>
      <c r="B352" s="33"/>
      <c r="D352" t="s">
        <v>349</v>
      </c>
    </row>
    <row r="353" spans="1:4" ht="12.75">
      <c r="A353" s="33"/>
      <c r="B353" s="33"/>
      <c r="D353" t="s">
        <v>350</v>
      </c>
    </row>
    <row r="354" spans="1:5" ht="12.75">
      <c r="A354" s="33"/>
      <c r="B354" s="33"/>
      <c r="C354" s="6">
        <v>4110</v>
      </c>
      <c r="D354" t="s">
        <v>45</v>
      </c>
      <c r="E354" s="100">
        <v>5904</v>
      </c>
    </row>
    <row r="355" spans="1:5" ht="12.75">
      <c r="A355" s="33"/>
      <c r="B355" s="33"/>
      <c r="C355" s="6">
        <v>4120</v>
      </c>
      <c r="D355" t="s">
        <v>46</v>
      </c>
      <c r="E355" s="100">
        <v>880</v>
      </c>
    </row>
    <row r="356" spans="1:5" ht="12.75">
      <c r="A356" s="33"/>
      <c r="B356" s="33"/>
      <c r="C356" s="6">
        <v>4170</v>
      </c>
      <c r="D356" t="s">
        <v>236</v>
      </c>
      <c r="E356" s="100">
        <v>10796</v>
      </c>
    </row>
    <row r="357" spans="1:5" ht="12.75">
      <c r="A357" s="33"/>
      <c r="B357" s="33"/>
      <c r="C357" s="6">
        <v>4190</v>
      </c>
      <c r="D357" t="s">
        <v>432</v>
      </c>
      <c r="E357" s="100">
        <v>1000</v>
      </c>
    </row>
    <row r="358" spans="1:5" ht="12.75">
      <c r="A358" s="33"/>
      <c r="B358" s="33"/>
      <c r="C358" s="6">
        <v>4210</v>
      </c>
      <c r="D358" s="2" t="s">
        <v>49</v>
      </c>
      <c r="E358" s="100">
        <v>6900</v>
      </c>
    </row>
    <row r="359" spans="1:5" ht="12.75">
      <c r="A359" s="33"/>
      <c r="B359" s="33"/>
      <c r="C359" s="6">
        <v>4220</v>
      </c>
      <c r="D359" s="2" t="s">
        <v>58</v>
      </c>
      <c r="E359" s="100">
        <v>3000</v>
      </c>
    </row>
    <row r="360" spans="1:5" ht="12.75">
      <c r="A360" s="33"/>
      <c r="B360" s="33"/>
      <c r="C360" s="3">
        <v>4300</v>
      </c>
      <c r="D360" s="15" t="s">
        <v>52</v>
      </c>
      <c r="E360" s="100">
        <v>7000</v>
      </c>
    </row>
    <row r="361" spans="1:5" ht="12.75">
      <c r="A361" s="33"/>
      <c r="B361" s="33"/>
      <c r="C361" s="3">
        <v>4430</v>
      </c>
      <c r="D361" s="49" t="s">
        <v>221</v>
      </c>
      <c r="E361" s="100">
        <v>500</v>
      </c>
    </row>
    <row r="362" spans="1:4" ht="12.75">
      <c r="A362" s="33"/>
      <c r="B362" s="33"/>
      <c r="C362" s="3"/>
      <c r="D362" s="49"/>
    </row>
    <row r="363" spans="1:6" s="59" customFormat="1" ht="12.75">
      <c r="A363" s="56" t="s">
        <v>497</v>
      </c>
      <c r="B363" s="56"/>
      <c r="C363" s="57"/>
      <c r="D363" s="58" t="s">
        <v>482</v>
      </c>
      <c r="E363" s="105">
        <f>E364</f>
        <v>1000</v>
      </c>
      <c r="F363" s="95"/>
    </row>
    <row r="364" spans="1:5" ht="12.75">
      <c r="A364" s="33"/>
      <c r="B364" s="33" t="s">
        <v>458</v>
      </c>
      <c r="C364" s="3"/>
      <c r="D364" s="49" t="s">
        <v>1</v>
      </c>
      <c r="E364" s="100">
        <f>E365</f>
        <v>1000</v>
      </c>
    </row>
    <row r="365" spans="1:5" ht="12.75">
      <c r="A365" s="33"/>
      <c r="B365" s="33"/>
      <c r="C365" s="6">
        <v>2360</v>
      </c>
      <c r="D365" t="s">
        <v>346</v>
      </c>
      <c r="E365" s="100">
        <v>1000</v>
      </c>
    </row>
    <row r="366" spans="1:4" ht="12.75">
      <c r="A366" s="33"/>
      <c r="B366" s="33"/>
      <c r="D366" t="s">
        <v>347</v>
      </c>
    </row>
    <row r="367" spans="1:4" ht="12.75">
      <c r="A367" s="33"/>
      <c r="B367" s="33"/>
      <c r="D367" t="s">
        <v>348</v>
      </c>
    </row>
    <row r="368" spans="1:4" ht="12.75">
      <c r="A368" s="33"/>
      <c r="B368" s="33"/>
      <c r="D368" t="s">
        <v>349</v>
      </c>
    </row>
    <row r="369" spans="1:4" ht="12.75">
      <c r="A369" s="33"/>
      <c r="B369" s="33"/>
      <c r="D369" t="s">
        <v>350</v>
      </c>
    </row>
    <row r="370" spans="1:6" ht="12.75">
      <c r="A370" s="56" t="s">
        <v>452</v>
      </c>
      <c r="B370" s="56"/>
      <c r="C370" s="60"/>
      <c r="D370" s="59" t="s">
        <v>453</v>
      </c>
      <c r="E370" s="105">
        <f>E377+E382+E371+E373</f>
        <v>571000</v>
      </c>
      <c r="F370" s="95"/>
    </row>
    <row r="371" spans="1:6" ht="12.75">
      <c r="A371" s="56"/>
      <c r="B371" s="56" t="s">
        <v>465</v>
      </c>
      <c r="C371" s="60"/>
      <c r="D371" s="59" t="s">
        <v>466</v>
      </c>
      <c r="E371" s="105">
        <f>E372</f>
        <v>1500</v>
      </c>
      <c r="F371" s="95"/>
    </row>
    <row r="372" spans="1:6" ht="12.75">
      <c r="A372" s="56"/>
      <c r="B372" s="56"/>
      <c r="C372" s="3">
        <v>4300</v>
      </c>
      <c r="D372" s="15" t="s">
        <v>52</v>
      </c>
      <c r="E372" s="113">
        <v>1500</v>
      </c>
      <c r="F372" s="95"/>
    </row>
    <row r="373" spans="1:6" ht="12.75">
      <c r="A373" s="56"/>
      <c r="B373" s="56" t="s">
        <v>465</v>
      </c>
      <c r="C373" s="60"/>
      <c r="D373" s="59" t="s">
        <v>580</v>
      </c>
      <c r="E373" s="105">
        <f>SUM(E374:E376)</f>
        <v>1500</v>
      </c>
      <c r="F373" s="95"/>
    </row>
    <row r="374" spans="1:6" ht="12.75">
      <c r="A374" s="56"/>
      <c r="B374" s="56"/>
      <c r="C374" s="6">
        <v>4010</v>
      </c>
      <c r="D374" t="s">
        <v>43</v>
      </c>
      <c r="E374" s="113">
        <v>1253</v>
      </c>
      <c r="F374" s="95"/>
    </row>
    <row r="375" spans="1:6" ht="12.75">
      <c r="A375" s="56"/>
      <c r="B375" s="56"/>
      <c r="C375" s="6">
        <v>4110</v>
      </c>
      <c r="D375" t="s">
        <v>45</v>
      </c>
      <c r="E375" s="113">
        <v>216</v>
      </c>
      <c r="F375" s="95"/>
    </row>
    <row r="376" spans="1:6" ht="12.75">
      <c r="A376" s="56"/>
      <c r="B376" s="56"/>
      <c r="C376" s="6">
        <v>4120</v>
      </c>
      <c r="D376" t="s">
        <v>46</v>
      </c>
      <c r="E376" s="113">
        <v>31</v>
      </c>
      <c r="F376" s="95"/>
    </row>
    <row r="377" spans="1:5" ht="12.75">
      <c r="A377" s="33"/>
      <c r="B377" s="33" t="s">
        <v>454</v>
      </c>
      <c r="D377" s="2" t="s">
        <v>455</v>
      </c>
      <c r="E377" s="100">
        <f>SUM(E378:E381)</f>
        <v>560000</v>
      </c>
    </row>
    <row r="378" spans="1:5" ht="12.75">
      <c r="A378" s="33"/>
      <c r="B378" s="33"/>
      <c r="C378" s="6">
        <v>2830</v>
      </c>
      <c r="D378" t="s">
        <v>170</v>
      </c>
      <c r="E378" s="100">
        <v>560000</v>
      </c>
    </row>
    <row r="379" spans="1:4" ht="12.75">
      <c r="A379" s="33"/>
      <c r="B379" s="33"/>
      <c r="D379" t="s">
        <v>179</v>
      </c>
    </row>
    <row r="380" spans="1:4" ht="12.75">
      <c r="A380" s="33"/>
      <c r="B380" s="33"/>
      <c r="D380" t="s">
        <v>271</v>
      </c>
    </row>
    <row r="381" spans="1:4" ht="12.75">
      <c r="A381" s="33"/>
      <c r="B381" s="33"/>
      <c r="D381" t="s">
        <v>270</v>
      </c>
    </row>
    <row r="382" spans="1:5" ht="12.75">
      <c r="A382" s="33"/>
      <c r="B382" s="33" t="s">
        <v>457</v>
      </c>
      <c r="D382" t="s">
        <v>447</v>
      </c>
      <c r="E382" s="100">
        <f>E383</f>
        <v>8000</v>
      </c>
    </row>
    <row r="383" spans="1:5" ht="12.75">
      <c r="A383" s="33"/>
      <c r="B383" s="33"/>
      <c r="C383" s="6">
        <v>2830</v>
      </c>
      <c r="D383" t="s">
        <v>170</v>
      </c>
      <c r="E383" s="100">
        <v>8000</v>
      </c>
    </row>
    <row r="384" spans="1:4" ht="12.75">
      <c r="A384" s="33"/>
      <c r="B384" s="33"/>
      <c r="D384" t="s">
        <v>179</v>
      </c>
    </row>
    <row r="385" spans="1:4" ht="12.75">
      <c r="A385" s="33"/>
      <c r="B385" s="33"/>
      <c r="D385" t="s">
        <v>271</v>
      </c>
    </row>
    <row r="386" spans="1:4" ht="12.75">
      <c r="A386" s="33"/>
      <c r="B386" s="33"/>
      <c r="D386" t="s">
        <v>270</v>
      </c>
    </row>
    <row r="387" spans="1:2" ht="12.75">
      <c r="A387" s="33"/>
      <c r="B387" s="33"/>
    </row>
    <row r="388" spans="1:5" ht="12.75">
      <c r="A388" s="7">
        <v>854</v>
      </c>
      <c r="B388" s="7"/>
      <c r="C388" s="7"/>
      <c r="D388" s="5" t="s">
        <v>56</v>
      </c>
      <c r="E388" s="103">
        <f>E394+E389+E397+E391</f>
        <v>367940</v>
      </c>
    </row>
    <row r="389" spans="1:5" ht="12.75">
      <c r="A389" s="7"/>
      <c r="B389" s="33" t="s">
        <v>459</v>
      </c>
      <c r="C389" s="3"/>
      <c r="D389" s="49" t="s">
        <v>460</v>
      </c>
      <c r="E389" s="100">
        <f>E390</f>
        <v>146100</v>
      </c>
    </row>
    <row r="390" spans="1:5" ht="12.75">
      <c r="A390" s="7"/>
      <c r="B390" s="33"/>
      <c r="C390" s="64">
        <v>2540</v>
      </c>
      <c r="D390" s="67" t="s">
        <v>297</v>
      </c>
      <c r="E390" s="100">
        <v>146100</v>
      </c>
    </row>
    <row r="391" spans="1:5" ht="12.75">
      <c r="A391" s="7"/>
      <c r="B391" s="33" t="s">
        <v>246</v>
      </c>
      <c r="C391" s="64"/>
      <c r="D391" s="16" t="s">
        <v>473</v>
      </c>
      <c r="E391" s="100">
        <f>E393</f>
        <v>20900</v>
      </c>
    </row>
    <row r="392" spans="1:4" ht="12.75">
      <c r="A392" s="7"/>
      <c r="B392" s="33"/>
      <c r="C392" s="64"/>
      <c r="D392" s="16" t="s">
        <v>627</v>
      </c>
    </row>
    <row r="393" spans="1:5" ht="12.75">
      <c r="A393" s="7"/>
      <c r="B393" s="33"/>
      <c r="C393" s="64">
        <v>3260</v>
      </c>
      <c r="D393" s="16" t="s">
        <v>628</v>
      </c>
      <c r="E393" s="100">
        <v>20900</v>
      </c>
    </row>
    <row r="394" spans="1:5" ht="12.75">
      <c r="A394" s="7"/>
      <c r="B394" s="33" t="s">
        <v>471</v>
      </c>
      <c r="C394" s="3"/>
      <c r="D394" s="16" t="s">
        <v>473</v>
      </c>
      <c r="E394" s="104">
        <f>SUM(E396:E396)</f>
        <v>78940</v>
      </c>
    </row>
    <row r="395" spans="1:5" ht="12.75">
      <c r="A395" s="7"/>
      <c r="B395" s="33"/>
      <c r="C395" s="3"/>
      <c r="D395" s="16" t="s">
        <v>472</v>
      </c>
      <c r="E395" s="104"/>
    </row>
    <row r="396" spans="1:5" ht="12.75">
      <c r="A396" s="7"/>
      <c r="B396" s="7"/>
      <c r="C396" s="6">
        <v>3240</v>
      </c>
      <c r="D396" t="s">
        <v>235</v>
      </c>
      <c r="E396" s="108">
        <v>78940</v>
      </c>
    </row>
    <row r="397" spans="1:5" ht="12.75">
      <c r="A397" s="7"/>
      <c r="B397" s="77">
        <v>85495</v>
      </c>
      <c r="D397" t="s">
        <v>487</v>
      </c>
      <c r="E397" s="108">
        <f>E398</f>
        <v>122000</v>
      </c>
    </row>
    <row r="398" spans="1:5" ht="12.75">
      <c r="A398" s="7"/>
      <c r="B398" s="7"/>
      <c r="C398" s="6">
        <v>2360</v>
      </c>
      <c r="D398" t="s">
        <v>346</v>
      </c>
      <c r="E398" s="108">
        <v>122000</v>
      </c>
    </row>
    <row r="399" spans="1:5" ht="12.75">
      <c r="A399" s="7"/>
      <c r="B399" s="7"/>
      <c r="D399" t="s">
        <v>347</v>
      </c>
      <c r="E399" s="108"/>
    </row>
    <row r="400" spans="1:5" ht="12.75">
      <c r="A400" s="7"/>
      <c r="B400" s="7"/>
      <c r="D400" t="s">
        <v>348</v>
      </c>
      <c r="E400" s="108"/>
    </row>
    <row r="401" spans="1:5" ht="12.75">
      <c r="A401" s="7"/>
      <c r="B401" s="7"/>
      <c r="D401" t="s">
        <v>349</v>
      </c>
      <c r="E401" s="108"/>
    </row>
    <row r="402" spans="1:5" ht="12.75">
      <c r="A402" s="7"/>
      <c r="B402" s="7"/>
      <c r="D402" t="s">
        <v>350</v>
      </c>
      <c r="E402" s="108"/>
    </row>
    <row r="403" spans="1:5" ht="12.75">
      <c r="A403" s="7"/>
      <c r="B403" s="7"/>
      <c r="E403" s="108"/>
    </row>
    <row r="404" spans="1:5" ht="12.75">
      <c r="A404" s="25" t="s">
        <v>70</v>
      </c>
      <c r="B404" s="32"/>
      <c r="C404" s="14"/>
      <c r="D404" s="41" t="s">
        <v>62</v>
      </c>
      <c r="E404" s="103">
        <f>E405</f>
        <v>75900</v>
      </c>
    </row>
    <row r="405" spans="1:5" ht="12.75">
      <c r="A405" s="24"/>
      <c r="B405" s="33" t="s">
        <v>241</v>
      </c>
      <c r="C405" s="3"/>
      <c r="D405" s="15" t="s">
        <v>242</v>
      </c>
      <c r="E405" s="100">
        <f>SUM(E406:E421)</f>
        <v>75900</v>
      </c>
    </row>
    <row r="406" spans="1:6" ht="12.75">
      <c r="A406" s="24"/>
      <c r="B406" s="33"/>
      <c r="C406" s="6">
        <v>2360</v>
      </c>
      <c r="D406" t="s">
        <v>346</v>
      </c>
      <c r="E406" s="100">
        <v>30000</v>
      </c>
      <c r="F406"/>
    </row>
    <row r="407" spans="1:6" ht="12.75">
      <c r="A407" s="24"/>
      <c r="B407" s="33"/>
      <c r="D407" t="s">
        <v>347</v>
      </c>
      <c r="F407"/>
    </row>
    <row r="408" spans="1:6" ht="12.75">
      <c r="A408" s="24"/>
      <c r="B408" s="33"/>
      <c r="D408" t="s">
        <v>348</v>
      </c>
      <c r="F408"/>
    </row>
    <row r="409" spans="1:6" ht="12.75">
      <c r="A409" s="24"/>
      <c r="B409" s="33"/>
      <c r="D409" t="s">
        <v>349</v>
      </c>
      <c r="F409"/>
    </row>
    <row r="410" spans="1:6" ht="12.75">
      <c r="A410" s="24"/>
      <c r="B410" s="33"/>
      <c r="D410" t="s">
        <v>350</v>
      </c>
      <c r="F410"/>
    </row>
    <row r="411" spans="1:6" ht="12.75">
      <c r="A411" s="24"/>
      <c r="B411" s="33"/>
      <c r="C411" s="6">
        <v>3040</v>
      </c>
      <c r="D411" s="2" t="s">
        <v>290</v>
      </c>
      <c r="E411" s="100">
        <v>4000</v>
      </c>
      <c r="F411"/>
    </row>
    <row r="412" spans="1:6" ht="12.75">
      <c r="A412" s="24"/>
      <c r="B412" s="33"/>
      <c r="D412" s="2" t="s">
        <v>278</v>
      </c>
      <c r="F412"/>
    </row>
    <row r="413" spans="1:6" ht="12.75">
      <c r="A413" s="24"/>
      <c r="B413" s="33"/>
      <c r="C413" s="6">
        <v>4110</v>
      </c>
      <c r="D413" t="s">
        <v>45</v>
      </c>
      <c r="E413" s="100">
        <v>1000</v>
      </c>
      <c r="F413"/>
    </row>
    <row r="414" spans="1:6" ht="12.75">
      <c r="A414" s="24"/>
      <c r="B414" s="33"/>
      <c r="C414" s="6">
        <v>4120</v>
      </c>
      <c r="D414" t="s">
        <v>46</v>
      </c>
      <c r="E414" s="100">
        <v>200</v>
      </c>
      <c r="F414"/>
    </row>
    <row r="415" spans="1:6" ht="12.75">
      <c r="A415" s="24"/>
      <c r="B415" s="33"/>
      <c r="C415" s="6">
        <v>4170</v>
      </c>
      <c r="D415" t="s">
        <v>236</v>
      </c>
      <c r="E415" s="100">
        <v>5000</v>
      </c>
      <c r="F415"/>
    </row>
    <row r="416" spans="1:6" ht="12.75">
      <c r="A416" s="24"/>
      <c r="B416" s="33"/>
      <c r="C416" s="6">
        <v>4190</v>
      </c>
      <c r="D416" t="s">
        <v>432</v>
      </c>
      <c r="E416" s="100">
        <v>8000</v>
      </c>
      <c r="F416"/>
    </row>
    <row r="417" spans="1:6" ht="12.75">
      <c r="A417" s="24"/>
      <c r="B417" s="33"/>
      <c r="C417" s="6">
        <v>4210</v>
      </c>
      <c r="D417" s="2" t="s">
        <v>49</v>
      </c>
      <c r="E417" s="100">
        <v>2000</v>
      </c>
      <c r="F417"/>
    </row>
    <row r="418" spans="1:6" ht="12.75">
      <c r="A418" s="24"/>
      <c r="B418" s="33"/>
      <c r="C418" s="6">
        <v>4220</v>
      </c>
      <c r="D418" s="2" t="s">
        <v>58</v>
      </c>
      <c r="E418" s="100">
        <v>2000</v>
      </c>
      <c r="F418"/>
    </row>
    <row r="419" spans="1:6" ht="12.75">
      <c r="A419" s="24"/>
      <c r="B419" s="33"/>
      <c r="C419" s="3">
        <v>4260</v>
      </c>
      <c r="D419" s="15" t="s">
        <v>50</v>
      </c>
      <c r="E419" s="100">
        <v>700</v>
      </c>
      <c r="F419"/>
    </row>
    <row r="420" spans="1:6" ht="12.75">
      <c r="A420" s="24"/>
      <c r="B420" s="33"/>
      <c r="C420" s="3">
        <v>4300</v>
      </c>
      <c r="D420" s="15" t="s">
        <v>52</v>
      </c>
      <c r="E420" s="100">
        <v>21000</v>
      </c>
      <c r="F420"/>
    </row>
    <row r="421" spans="1:6" ht="12.75">
      <c r="A421" s="24"/>
      <c r="B421" s="33"/>
      <c r="C421" s="3">
        <v>4430</v>
      </c>
      <c r="D421" s="49" t="s">
        <v>221</v>
      </c>
      <c r="E421" s="100">
        <v>2000</v>
      </c>
      <c r="F421"/>
    </row>
    <row r="422" spans="1:6" ht="12.75">
      <c r="A422" s="24"/>
      <c r="B422" s="33"/>
      <c r="C422" s="3"/>
      <c r="D422" s="49"/>
      <c r="F422"/>
    </row>
    <row r="423" spans="1:6" ht="12.75">
      <c r="A423" s="25" t="s">
        <v>71</v>
      </c>
      <c r="B423" s="32"/>
      <c r="C423" s="14"/>
      <c r="D423" s="41" t="s">
        <v>344</v>
      </c>
      <c r="E423" s="103">
        <f>E424</f>
        <v>135850</v>
      </c>
      <c r="F423"/>
    </row>
    <row r="424" spans="1:6" ht="12.75">
      <c r="A424" s="24"/>
      <c r="B424" s="33" t="s">
        <v>243</v>
      </c>
      <c r="C424" s="3"/>
      <c r="D424" s="15" t="s">
        <v>345</v>
      </c>
      <c r="E424" s="100">
        <f>SUM(E425:E440)</f>
        <v>135850</v>
      </c>
      <c r="F424"/>
    </row>
    <row r="425" spans="1:6" ht="12.75">
      <c r="A425" s="24"/>
      <c r="B425" s="33"/>
      <c r="C425" s="6">
        <v>2360</v>
      </c>
      <c r="D425" t="s">
        <v>346</v>
      </c>
      <c r="E425" s="100">
        <v>100000</v>
      </c>
      <c r="F425"/>
    </row>
    <row r="426" spans="1:6" ht="12.75">
      <c r="A426" s="24"/>
      <c r="B426" s="33"/>
      <c r="D426" t="s">
        <v>347</v>
      </c>
      <c r="F426"/>
    </row>
    <row r="427" spans="1:6" ht="12.75">
      <c r="A427" s="24"/>
      <c r="B427" s="33"/>
      <c r="D427" t="s">
        <v>348</v>
      </c>
      <c r="F427"/>
    </row>
    <row r="428" spans="1:6" ht="12.75">
      <c r="A428" s="24"/>
      <c r="B428" s="33"/>
      <c r="D428" t="s">
        <v>349</v>
      </c>
      <c r="F428"/>
    </row>
    <row r="429" spans="1:6" ht="12.75">
      <c r="A429" s="24"/>
      <c r="B429" s="33"/>
      <c r="D429" t="s">
        <v>350</v>
      </c>
      <c r="F429"/>
    </row>
    <row r="430" spans="1:6" ht="12.75">
      <c r="A430" s="24"/>
      <c r="B430" s="33"/>
      <c r="C430" s="6">
        <v>3030</v>
      </c>
      <c r="D430" t="s">
        <v>59</v>
      </c>
      <c r="E430" s="100">
        <v>0</v>
      </c>
      <c r="F430"/>
    </row>
    <row r="431" spans="1:6" ht="12.75">
      <c r="A431" s="24"/>
      <c r="B431" s="33"/>
      <c r="C431" s="6">
        <v>3040</v>
      </c>
      <c r="D431" s="2" t="s">
        <v>290</v>
      </c>
      <c r="E431" s="100">
        <v>1000</v>
      </c>
      <c r="F431"/>
    </row>
    <row r="432" spans="1:6" ht="12.75">
      <c r="A432" s="24"/>
      <c r="B432" s="33"/>
      <c r="D432" s="2" t="s">
        <v>278</v>
      </c>
      <c r="F432"/>
    </row>
    <row r="433" spans="1:6" ht="12.75">
      <c r="A433" s="24"/>
      <c r="B433" s="33"/>
      <c r="C433" s="6">
        <v>4110</v>
      </c>
      <c r="D433" t="s">
        <v>45</v>
      </c>
      <c r="E433" s="100">
        <v>500</v>
      </c>
      <c r="F433"/>
    </row>
    <row r="434" spans="1:6" ht="12.75">
      <c r="A434" s="24"/>
      <c r="B434" s="33"/>
      <c r="C434" s="6">
        <v>4120</v>
      </c>
      <c r="D434" t="s">
        <v>46</v>
      </c>
      <c r="E434" s="100">
        <v>50</v>
      </c>
      <c r="F434"/>
    </row>
    <row r="435" spans="1:6" ht="12.75">
      <c r="A435" s="24"/>
      <c r="B435" s="33"/>
      <c r="C435" s="6">
        <v>4170</v>
      </c>
      <c r="D435" t="s">
        <v>236</v>
      </c>
      <c r="E435" s="100">
        <v>2000</v>
      </c>
      <c r="F435"/>
    </row>
    <row r="436" spans="1:6" ht="12.75">
      <c r="A436" s="24"/>
      <c r="B436" s="33"/>
      <c r="C436" s="6">
        <v>4190</v>
      </c>
      <c r="D436" t="s">
        <v>432</v>
      </c>
      <c r="E436" s="100">
        <v>4000</v>
      </c>
      <c r="F436"/>
    </row>
    <row r="437" spans="1:6" ht="12.75">
      <c r="A437" s="24"/>
      <c r="B437" s="33"/>
      <c r="C437" s="6">
        <v>4210</v>
      </c>
      <c r="D437" s="2" t="s">
        <v>49</v>
      </c>
      <c r="E437" s="100">
        <v>22300</v>
      </c>
      <c r="F437"/>
    </row>
    <row r="438" spans="1:6" ht="12.75">
      <c r="A438" s="24"/>
      <c r="B438" s="33"/>
      <c r="C438" s="6">
        <v>4220</v>
      </c>
      <c r="D438" s="2" t="s">
        <v>58</v>
      </c>
      <c r="E438" s="100">
        <v>1000</v>
      </c>
      <c r="F438"/>
    </row>
    <row r="439" spans="1:6" ht="12.75">
      <c r="A439" s="24"/>
      <c r="B439" s="33"/>
      <c r="C439" s="3">
        <v>4300</v>
      </c>
      <c r="D439" s="15" t="s">
        <v>52</v>
      </c>
      <c r="E439" s="100">
        <v>4000</v>
      </c>
      <c r="F439"/>
    </row>
    <row r="440" spans="1:6" ht="12.75">
      <c r="A440" s="33"/>
      <c r="B440" s="33"/>
      <c r="C440" s="3">
        <v>4430</v>
      </c>
      <c r="D440" s="49" t="s">
        <v>221</v>
      </c>
      <c r="E440" s="100">
        <v>1000</v>
      </c>
      <c r="F440"/>
    </row>
    <row r="441" spans="1:6" ht="12.75">
      <c r="A441" s="33"/>
      <c r="B441" s="33"/>
      <c r="C441" s="3"/>
      <c r="D441" s="49"/>
      <c r="E441" s="90"/>
      <c r="F441"/>
    </row>
    <row r="442" spans="1:6" ht="12.75">
      <c r="A442" s="33"/>
      <c r="B442" s="33"/>
      <c r="C442" s="3"/>
      <c r="D442" s="49"/>
      <c r="E442" s="90"/>
      <c r="F442"/>
    </row>
    <row r="443" spans="1:6" ht="12.75">
      <c r="A443" s="33"/>
      <c r="B443" s="33"/>
      <c r="C443" s="3"/>
      <c r="D443" s="49"/>
      <c r="E443" s="90"/>
      <c r="F443"/>
    </row>
    <row r="444" spans="1:6" ht="12.75">
      <c r="A444" s="33"/>
      <c r="B444" s="33"/>
      <c r="C444" s="3"/>
      <c r="D444" s="49"/>
      <c r="E444" s="90"/>
      <c r="F444"/>
    </row>
    <row r="445" spans="1:6" ht="12.75">
      <c r="A445" s="33"/>
      <c r="B445" s="33"/>
      <c r="C445" s="3"/>
      <c r="D445" s="49"/>
      <c r="E445"/>
      <c r="F445"/>
    </row>
    <row r="446" spans="1:6" s="59" customFormat="1" ht="12.75">
      <c r="A446" s="33"/>
      <c r="B446" s="33"/>
      <c r="C446" s="3"/>
      <c r="D446" s="49"/>
      <c r="E446"/>
      <c r="F446"/>
    </row>
    <row r="447" spans="1:6" ht="12.75">
      <c r="A447" s="33"/>
      <c r="B447" s="33"/>
      <c r="C447" s="3"/>
      <c r="D447" s="49"/>
      <c r="E447"/>
      <c r="F447"/>
    </row>
    <row r="448" spans="1:6" ht="12.75">
      <c r="A448" s="33"/>
      <c r="B448" s="33"/>
      <c r="C448" s="3"/>
      <c r="D448" s="49"/>
      <c r="E448"/>
      <c r="F448"/>
    </row>
    <row r="449" spans="1:6" ht="12.75">
      <c r="A449" s="33"/>
      <c r="B449" s="33"/>
      <c r="C449" s="3"/>
      <c r="D449" s="49"/>
      <c r="E449"/>
      <c r="F449"/>
    </row>
    <row r="450" spans="1:5" ht="12.75">
      <c r="A450" s="24"/>
      <c r="B450" s="33"/>
      <c r="D450" s="17" t="s">
        <v>30</v>
      </c>
      <c r="E450" s="110" t="s">
        <v>266</v>
      </c>
    </row>
    <row r="451" spans="1:5" ht="12.75">
      <c r="A451" s="24"/>
      <c r="B451" s="33"/>
      <c r="C451" s="3"/>
      <c r="D451" s="3" t="s">
        <v>414</v>
      </c>
      <c r="E451" s="100" t="s">
        <v>636</v>
      </c>
    </row>
    <row r="452" spans="1:5" ht="12.75">
      <c r="A452" s="24"/>
      <c r="B452" s="33"/>
      <c r="C452" s="3"/>
      <c r="D452" s="3"/>
      <c r="E452" s="100" t="s">
        <v>180</v>
      </c>
    </row>
    <row r="453" spans="1:5" ht="12.75">
      <c r="A453" s="24"/>
      <c r="B453" s="33"/>
      <c r="C453" s="3"/>
      <c r="D453" s="3"/>
      <c r="E453" s="100" t="s">
        <v>635</v>
      </c>
    </row>
    <row r="454" spans="1:5" ht="12.75">
      <c r="A454" s="30" t="s">
        <v>31</v>
      </c>
      <c r="B454" s="31" t="s">
        <v>32</v>
      </c>
      <c r="C454" s="1"/>
      <c r="D454" s="1" t="s">
        <v>33</v>
      </c>
      <c r="E454" s="101" t="s">
        <v>514</v>
      </c>
    </row>
    <row r="455" spans="1:5" ht="12.75">
      <c r="A455" s="25" t="s">
        <v>67</v>
      </c>
      <c r="B455" s="32"/>
      <c r="C455" s="14"/>
      <c r="D455" s="26" t="s">
        <v>84</v>
      </c>
      <c r="E455" s="111">
        <f>SUM(E456+E461+E465)</f>
        <v>232000</v>
      </c>
    </row>
    <row r="456" spans="1:5" ht="12.75">
      <c r="A456" s="24"/>
      <c r="B456" s="33" t="s">
        <v>83</v>
      </c>
      <c r="C456" s="3"/>
      <c r="D456" s="16" t="s">
        <v>40</v>
      </c>
      <c r="E456" s="108">
        <f>SUM(E457:E460)</f>
        <v>124800</v>
      </c>
    </row>
    <row r="457" spans="1:5" ht="12.75">
      <c r="A457" s="24"/>
      <c r="B457" s="33"/>
      <c r="C457" s="6">
        <v>4170</v>
      </c>
      <c r="D457" t="s">
        <v>236</v>
      </c>
      <c r="E457" s="108">
        <v>10500</v>
      </c>
    </row>
    <row r="458" spans="1:5" ht="12.75">
      <c r="A458" s="24"/>
      <c r="B458" s="33"/>
      <c r="C458" s="3">
        <v>4270</v>
      </c>
      <c r="D458" s="16" t="s">
        <v>51</v>
      </c>
      <c r="E458" s="108">
        <v>84800</v>
      </c>
    </row>
    <row r="459" spans="1:5" ht="12.75">
      <c r="A459" s="24"/>
      <c r="B459" s="33"/>
      <c r="C459" s="3">
        <v>4300</v>
      </c>
      <c r="D459" s="16" t="s">
        <v>52</v>
      </c>
      <c r="E459" s="108">
        <v>24460</v>
      </c>
    </row>
    <row r="460" spans="1:5" ht="12.75">
      <c r="A460" s="24"/>
      <c r="B460" s="33"/>
      <c r="C460" s="3">
        <v>4510</v>
      </c>
      <c r="D460" s="20" t="s">
        <v>245</v>
      </c>
      <c r="E460" s="108">
        <v>5040</v>
      </c>
    </row>
    <row r="461" spans="1:5" ht="12.75">
      <c r="A461" s="24"/>
      <c r="B461" s="33" t="s">
        <v>157</v>
      </c>
      <c r="C461" s="3"/>
      <c r="D461" s="16" t="s">
        <v>158</v>
      </c>
      <c r="E461" s="108">
        <f>SUM(E462:E464)</f>
        <v>90000</v>
      </c>
    </row>
    <row r="462" spans="1:5" ht="12.75">
      <c r="A462" s="24"/>
      <c r="B462" s="33"/>
      <c r="C462" s="6">
        <v>4170</v>
      </c>
      <c r="D462" t="s">
        <v>236</v>
      </c>
      <c r="E462" s="108">
        <v>6000</v>
      </c>
    </row>
    <row r="463" spans="1:5" ht="12.75">
      <c r="A463" s="24"/>
      <c r="B463" s="33"/>
      <c r="C463" s="3">
        <v>4270</v>
      </c>
      <c r="D463" s="16" t="s">
        <v>51</v>
      </c>
      <c r="E463" s="108">
        <v>70000</v>
      </c>
    </row>
    <row r="464" spans="1:5" ht="12.75">
      <c r="A464" s="24"/>
      <c r="B464" s="33"/>
      <c r="C464" s="3">
        <v>4300</v>
      </c>
      <c r="D464" s="16" t="s">
        <v>52</v>
      </c>
      <c r="E464" s="108">
        <v>14000</v>
      </c>
    </row>
    <row r="465" spans="1:5" ht="12.75">
      <c r="A465" s="24"/>
      <c r="B465" s="33" t="s">
        <v>162</v>
      </c>
      <c r="C465" s="3"/>
      <c r="D465" s="16" t="s">
        <v>149</v>
      </c>
      <c r="E465" s="108">
        <f>SUM(E466:E468)</f>
        <v>17200</v>
      </c>
    </row>
    <row r="466" spans="1:5" ht="12.75">
      <c r="A466" s="24"/>
      <c r="B466" s="33"/>
      <c r="C466" s="6">
        <v>4210</v>
      </c>
      <c r="D466" s="2" t="s">
        <v>49</v>
      </c>
      <c r="E466" s="108">
        <v>10000</v>
      </c>
    </row>
    <row r="467" spans="1:5" ht="12.75">
      <c r="A467" s="24"/>
      <c r="B467" s="33"/>
      <c r="C467" s="3">
        <v>4270</v>
      </c>
      <c r="D467" s="16" t="s">
        <v>51</v>
      </c>
      <c r="E467" s="108">
        <v>6000</v>
      </c>
    </row>
    <row r="468" spans="1:5" ht="12.75">
      <c r="A468" s="24"/>
      <c r="B468" s="33"/>
      <c r="C468" s="3">
        <v>4300</v>
      </c>
      <c r="D468" s="16" t="s">
        <v>52</v>
      </c>
      <c r="E468" s="108">
        <v>1200</v>
      </c>
    </row>
    <row r="469" spans="1:5" ht="12.75">
      <c r="A469" s="25" t="s">
        <v>159</v>
      </c>
      <c r="B469" s="32"/>
      <c r="C469" s="14"/>
      <c r="D469" s="26" t="s">
        <v>160</v>
      </c>
      <c r="E469" s="111">
        <f>E476+E470+E474</f>
        <v>276000</v>
      </c>
    </row>
    <row r="470" spans="1:6" s="76" customFormat="1" ht="12.75">
      <c r="A470" s="135"/>
      <c r="B470" s="121" t="s">
        <v>415</v>
      </c>
      <c r="C470" s="122"/>
      <c r="D470" s="75" t="s">
        <v>416</v>
      </c>
      <c r="E470" s="112">
        <f>SUM(E471:E473)</f>
        <v>264000</v>
      </c>
      <c r="F470" s="117"/>
    </row>
    <row r="471" spans="1:5" ht="12.75">
      <c r="A471" s="25"/>
      <c r="B471" s="32"/>
      <c r="C471" s="3">
        <v>4300</v>
      </c>
      <c r="D471" s="16" t="s">
        <v>52</v>
      </c>
      <c r="E471" s="112">
        <v>240000</v>
      </c>
    </row>
    <row r="472" spans="1:5" ht="12.75">
      <c r="A472" s="25"/>
      <c r="B472" s="32"/>
      <c r="C472" s="6">
        <v>4530</v>
      </c>
      <c r="D472" t="s">
        <v>261</v>
      </c>
      <c r="E472" s="112">
        <v>4000</v>
      </c>
    </row>
    <row r="473" spans="1:5" ht="12.75">
      <c r="A473" s="25"/>
      <c r="B473" s="32"/>
      <c r="C473" s="52">
        <v>6050</v>
      </c>
      <c r="D473" s="12" t="s">
        <v>254</v>
      </c>
      <c r="E473" s="112">
        <v>20000</v>
      </c>
    </row>
    <row r="474" spans="1:5" ht="12.75">
      <c r="A474" s="25"/>
      <c r="B474" s="121" t="s">
        <v>415</v>
      </c>
      <c r="C474" s="122"/>
      <c r="D474" s="16" t="s">
        <v>566</v>
      </c>
      <c r="E474" s="112">
        <f>E475</f>
        <v>7000</v>
      </c>
    </row>
    <row r="475" spans="1:5" ht="12.75">
      <c r="A475" s="25"/>
      <c r="B475" s="32"/>
      <c r="C475" s="3">
        <v>4300</v>
      </c>
      <c r="D475" s="16" t="s">
        <v>52</v>
      </c>
      <c r="E475" s="112">
        <v>7000</v>
      </c>
    </row>
    <row r="476" spans="1:5" ht="12.75">
      <c r="A476" s="24"/>
      <c r="B476" s="33" t="s">
        <v>185</v>
      </c>
      <c r="C476" s="3"/>
      <c r="D476" s="16" t="s">
        <v>1</v>
      </c>
      <c r="E476" s="108">
        <f>SUM(E477:E477)</f>
        <v>5000</v>
      </c>
    </row>
    <row r="477" spans="1:5" ht="12.75">
      <c r="A477" s="24"/>
      <c r="B477" s="33"/>
      <c r="C477" s="3">
        <v>4300</v>
      </c>
      <c r="D477" s="16" t="s">
        <v>52</v>
      </c>
      <c r="E477" s="108">
        <v>5000</v>
      </c>
    </row>
    <row r="478" spans="1:5" ht="12.75">
      <c r="A478" s="25" t="s">
        <v>68</v>
      </c>
      <c r="B478" s="32"/>
      <c r="C478" s="14"/>
      <c r="D478" s="41" t="s">
        <v>183</v>
      </c>
      <c r="E478" s="107">
        <f>E479</f>
        <v>460000</v>
      </c>
    </row>
    <row r="479" spans="1:5" ht="12.75">
      <c r="A479" s="33"/>
      <c r="B479" s="33" t="s">
        <v>74</v>
      </c>
      <c r="D479" t="s">
        <v>372</v>
      </c>
      <c r="E479" s="108">
        <f>E480</f>
        <v>460000</v>
      </c>
    </row>
    <row r="480" spans="1:5" ht="12.75">
      <c r="A480" s="33"/>
      <c r="B480" s="33"/>
      <c r="C480" s="6">
        <v>4300</v>
      </c>
      <c r="D480" t="s">
        <v>52</v>
      </c>
      <c r="E480" s="108">
        <v>460000</v>
      </c>
    </row>
    <row r="481" spans="1:5" ht="12.75">
      <c r="A481" s="25" t="s">
        <v>69</v>
      </c>
      <c r="B481" s="32"/>
      <c r="C481" s="14"/>
      <c r="D481" s="41" t="s">
        <v>94</v>
      </c>
      <c r="E481" s="103">
        <f>E486+E490+E500+E508+E514+E482+E512+E495</f>
        <v>5342911</v>
      </c>
    </row>
    <row r="482" spans="1:6" s="76" customFormat="1" ht="12.75">
      <c r="A482" s="135"/>
      <c r="B482" s="121" t="s">
        <v>498</v>
      </c>
      <c r="C482" s="122"/>
      <c r="D482" s="15" t="s">
        <v>499</v>
      </c>
      <c r="E482" s="113">
        <f>SUM(E483:E484)</f>
        <v>18042</v>
      </c>
      <c r="F482" s="117"/>
    </row>
    <row r="483" spans="1:5" ht="12.75">
      <c r="A483" s="25"/>
      <c r="B483" s="32"/>
      <c r="C483" s="3">
        <v>4510</v>
      </c>
      <c r="D483" s="20" t="s">
        <v>245</v>
      </c>
      <c r="E483" s="113">
        <v>18000</v>
      </c>
    </row>
    <row r="484" spans="1:5" ht="12.75">
      <c r="A484" s="25"/>
      <c r="B484" s="32"/>
      <c r="C484" s="3">
        <v>4570</v>
      </c>
      <c r="D484" s="20" t="s">
        <v>551</v>
      </c>
      <c r="E484" s="113">
        <v>42</v>
      </c>
    </row>
    <row r="485" spans="1:5" ht="12.75">
      <c r="A485" s="25"/>
      <c r="B485" s="32"/>
      <c r="C485" s="3"/>
      <c r="D485" s="20" t="s">
        <v>552</v>
      </c>
      <c r="E485" s="113"/>
    </row>
    <row r="486" spans="1:5" ht="12.75">
      <c r="A486" s="24"/>
      <c r="B486" s="33" t="s">
        <v>95</v>
      </c>
      <c r="C486" s="3"/>
      <c r="D486" s="15" t="s">
        <v>96</v>
      </c>
      <c r="E486" s="104">
        <f>SUM(E487:E489)</f>
        <v>1975568</v>
      </c>
    </row>
    <row r="487" spans="1:7" ht="12.75">
      <c r="A487" s="24"/>
      <c r="B487" s="33"/>
      <c r="C487" s="6">
        <v>4210</v>
      </c>
      <c r="D487" s="2" t="s">
        <v>49</v>
      </c>
      <c r="E487" s="104">
        <v>0</v>
      </c>
      <c r="G487" s="4"/>
    </row>
    <row r="488" spans="1:7" ht="12.75">
      <c r="A488" s="24"/>
      <c r="B488" s="33"/>
      <c r="C488" s="3">
        <v>4270</v>
      </c>
      <c r="D488" s="16" t="s">
        <v>51</v>
      </c>
      <c r="E488" s="104">
        <v>5000</v>
      </c>
      <c r="G488" s="4"/>
    </row>
    <row r="489" spans="1:7" ht="12.75">
      <c r="A489" s="24"/>
      <c r="B489" s="33"/>
      <c r="C489" s="3">
        <v>4300</v>
      </c>
      <c r="D489" s="15" t="s">
        <v>52</v>
      </c>
      <c r="E489" s="104">
        <v>1970568</v>
      </c>
      <c r="G489" s="4"/>
    </row>
    <row r="490" spans="1:7" ht="12.75">
      <c r="A490" s="24"/>
      <c r="B490" s="33" t="s">
        <v>97</v>
      </c>
      <c r="C490" s="3"/>
      <c r="D490" s="15" t="s">
        <v>98</v>
      </c>
      <c r="E490" s="100">
        <f>SUM(E491:E494)</f>
        <v>629000</v>
      </c>
      <c r="F490"/>
      <c r="G490" s="4"/>
    </row>
    <row r="491" spans="1:6" ht="12.75">
      <c r="A491" s="24"/>
      <c r="B491" s="33"/>
      <c r="C491" s="6">
        <v>4210</v>
      </c>
      <c r="D491" s="2" t="s">
        <v>49</v>
      </c>
      <c r="E491" s="100">
        <v>28000</v>
      </c>
      <c r="F491"/>
    </row>
    <row r="492" spans="1:6" ht="12.75">
      <c r="A492" s="24"/>
      <c r="B492" s="33"/>
      <c r="C492" s="3">
        <v>4260</v>
      </c>
      <c r="D492" s="15" t="s">
        <v>50</v>
      </c>
      <c r="E492" s="100">
        <v>7000</v>
      </c>
      <c r="F492"/>
    </row>
    <row r="493" spans="1:6" ht="12.75">
      <c r="A493" s="24"/>
      <c r="B493" s="33"/>
      <c r="C493" s="3">
        <v>4270</v>
      </c>
      <c r="D493" s="16" t="s">
        <v>51</v>
      </c>
      <c r="E493" s="100">
        <v>30000</v>
      </c>
      <c r="F493"/>
    </row>
    <row r="494" spans="1:6" ht="12.75">
      <c r="A494" s="24"/>
      <c r="B494" s="33"/>
      <c r="C494" s="3">
        <v>4300</v>
      </c>
      <c r="D494" s="15" t="s">
        <v>52</v>
      </c>
      <c r="E494" s="100">
        <v>564000</v>
      </c>
      <c r="F494"/>
    </row>
    <row r="495" spans="1:6" ht="12.75">
      <c r="A495" s="24"/>
      <c r="B495" s="33" t="s">
        <v>572</v>
      </c>
      <c r="C495" s="3"/>
      <c r="D495" s="49" t="s">
        <v>573</v>
      </c>
      <c r="E495" s="100">
        <f>E496</f>
        <v>130000</v>
      </c>
      <c r="F495"/>
    </row>
    <row r="496" spans="1:6" ht="12.75">
      <c r="A496" s="24"/>
      <c r="B496" s="33"/>
      <c r="C496" s="3">
        <v>6230</v>
      </c>
      <c r="D496" s="49" t="s">
        <v>523</v>
      </c>
      <c r="E496" s="100">
        <v>130000</v>
      </c>
      <c r="F496"/>
    </row>
    <row r="497" spans="1:6" ht="12.75">
      <c r="A497" s="24"/>
      <c r="B497" s="33"/>
      <c r="C497" s="3"/>
      <c r="D497" s="49" t="s">
        <v>524</v>
      </c>
      <c r="F497"/>
    </row>
    <row r="498" spans="1:6" ht="12.75">
      <c r="A498" s="24"/>
      <c r="B498" s="33"/>
      <c r="C498" s="3"/>
      <c r="D498" s="49" t="s">
        <v>574</v>
      </c>
      <c r="F498"/>
    </row>
    <row r="499" spans="1:6" ht="12.75">
      <c r="A499" s="24"/>
      <c r="B499" s="33"/>
      <c r="C499" s="3"/>
      <c r="D499" s="49" t="s">
        <v>270</v>
      </c>
      <c r="F499"/>
    </row>
    <row r="500" spans="1:6" ht="12.75">
      <c r="A500" s="29"/>
      <c r="B500" s="33" t="s">
        <v>99</v>
      </c>
      <c r="C500" s="3"/>
      <c r="D500" s="15" t="s">
        <v>100</v>
      </c>
      <c r="E500" s="100">
        <f>SUM(E501:E507)</f>
        <v>292000</v>
      </c>
      <c r="F500"/>
    </row>
    <row r="501" spans="1:6" ht="12.75">
      <c r="A501" s="29"/>
      <c r="B501" s="33"/>
      <c r="C501" s="6">
        <v>2360</v>
      </c>
      <c r="D501" t="s">
        <v>346</v>
      </c>
      <c r="E501" s="100">
        <v>1000</v>
      </c>
      <c r="F501"/>
    </row>
    <row r="502" spans="1:6" ht="12.75">
      <c r="A502" s="29"/>
      <c r="B502" s="33"/>
      <c r="D502" t="s">
        <v>347</v>
      </c>
      <c r="F502"/>
    </row>
    <row r="503" spans="1:6" ht="12.75">
      <c r="A503" s="29"/>
      <c r="B503" s="33"/>
      <c r="D503" t="s">
        <v>348</v>
      </c>
      <c r="F503"/>
    </row>
    <row r="504" spans="1:6" ht="12.75">
      <c r="A504" s="29"/>
      <c r="B504" s="33"/>
      <c r="D504" t="s">
        <v>349</v>
      </c>
      <c r="F504"/>
    </row>
    <row r="505" spans="1:6" ht="12.75">
      <c r="A505" s="29"/>
      <c r="B505" s="33"/>
      <c r="D505" t="s">
        <v>350</v>
      </c>
      <c r="F505"/>
    </row>
    <row r="506" spans="1:6" ht="12.75">
      <c r="A506" s="29"/>
      <c r="B506" s="33"/>
      <c r="C506" s="6">
        <v>4220</v>
      </c>
      <c r="D506" s="2" t="s">
        <v>58</v>
      </c>
      <c r="E506" s="100">
        <v>1300</v>
      </c>
      <c r="F506"/>
    </row>
    <row r="507" spans="1:6" ht="12.75">
      <c r="A507" s="29"/>
      <c r="B507" s="33"/>
      <c r="C507" s="3">
        <v>4300</v>
      </c>
      <c r="D507" s="15" t="s">
        <v>101</v>
      </c>
      <c r="E507" s="100">
        <v>289700</v>
      </c>
      <c r="F507"/>
    </row>
    <row r="508" spans="1:6" ht="12.75">
      <c r="A508" s="29"/>
      <c r="B508" s="33" t="s">
        <v>102</v>
      </c>
      <c r="C508" s="3"/>
      <c r="D508" s="15" t="s">
        <v>103</v>
      </c>
      <c r="E508" s="100">
        <f>SUM(E509:E511)</f>
        <v>2280500</v>
      </c>
      <c r="F508"/>
    </row>
    <row r="509" spans="1:6" ht="12.75">
      <c r="A509" s="29"/>
      <c r="B509" s="33"/>
      <c r="C509" s="6">
        <v>4210</v>
      </c>
      <c r="D509" s="2" t="s">
        <v>49</v>
      </c>
      <c r="E509" s="100">
        <v>8500</v>
      </c>
      <c r="F509"/>
    </row>
    <row r="510" spans="1:6" ht="12.75">
      <c r="A510" s="24"/>
      <c r="B510" s="20"/>
      <c r="C510" s="3">
        <v>4260</v>
      </c>
      <c r="D510" s="15" t="s">
        <v>50</v>
      </c>
      <c r="E510" s="100">
        <v>908000</v>
      </c>
      <c r="F510"/>
    </row>
    <row r="511" spans="1:6" ht="12.75">
      <c r="A511" s="24"/>
      <c r="B511" s="20"/>
      <c r="C511" s="3">
        <v>4300</v>
      </c>
      <c r="D511" s="15" t="s">
        <v>52</v>
      </c>
      <c r="E511" s="100">
        <v>1364000</v>
      </c>
      <c r="F511"/>
    </row>
    <row r="512" spans="1:6" ht="12.75">
      <c r="A512" s="33"/>
      <c r="B512" s="33" t="s">
        <v>575</v>
      </c>
      <c r="C512" s="3"/>
      <c r="D512" s="49" t="s">
        <v>576</v>
      </c>
      <c r="E512" s="100">
        <f>E513</f>
        <v>16600</v>
      </c>
      <c r="F512"/>
    </row>
    <row r="513" spans="1:6" ht="12.75">
      <c r="A513" s="33"/>
      <c r="B513" s="20"/>
      <c r="C513" s="3">
        <v>4300</v>
      </c>
      <c r="D513" s="15" t="s">
        <v>52</v>
      </c>
      <c r="E513" s="100">
        <v>16600</v>
      </c>
      <c r="F513"/>
    </row>
    <row r="514" spans="1:6" ht="12.75">
      <c r="A514" s="66"/>
      <c r="B514" s="63" t="s">
        <v>283</v>
      </c>
      <c r="C514" s="64"/>
      <c r="D514" s="54" t="s">
        <v>1</v>
      </c>
      <c r="E514" s="100">
        <f>SUM(E515:E517)</f>
        <v>1201</v>
      </c>
      <c r="F514"/>
    </row>
    <row r="515" spans="1:6" ht="12.75">
      <c r="A515" s="66"/>
      <c r="B515" s="63"/>
      <c r="C515" s="3">
        <v>4270</v>
      </c>
      <c r="D515" s="16" t="s">
        <v>51</v>
      </c>
      <c r="E515" s="100">
        <v>0</v>
      </c>
      <c r="F515"/>
    </row>
    <row r="516" spans="1:6" ht="12.75">
      <c r="A516" s="66"/>
      <c r="B516" s="63"/>
      <c r="C516" s="3">
        <v>4300</v>
      </c>
      <c r="D516" s="15" t="s">
        <v>52</v>
      </c>
      <c r="E516" s="100">
        <v>1000</v>
      </c>
      <c r="F516"/>
    </row>
    <row r="517" spans="1:6" ht="12.75">
      <c r="A517" s="33"/>
      <c r="B517" s="20"/>
      <c r="C517" s="6">
        <v>4520</v>
      </c>
      <c r="D517" t="s">
        <v>469</v>
      </c>
      <c r="E517" s="100">
        <v>201</v>
      </c>
      <c r="F517"/>
    </row>
    <row r="518" spans="1:6" ht="12.75">
      <c r="A518" s="33"/>
      <c r="B518" s="20"/>
      <c r="D518" t="s">
        <v>251</v>
      </c>
      <c r="F518"/>
    </row>
    <row r="519" spans="1:5" ht="12.75">
      <c r="A519" s="25" t="s">
        <v>69</v>
      </c>
      <c r="B519" s="32"/>
      <c r="C519" s="14"/>
      <c r="D519" s="41" t="s">
        <v>94</v>
      </c>
      <c r="E519" s="105">
        <f>E520</f>
        <v>6772512</v>
      </c>
    </row>
    <row r="520" spans="1:6" ht="12.75">
      <c r="A520" s="33"/>
      <c r="B520" s="63" t="s">
        <v>340</v>
      </c>
      <c r="C520" s="64"/>
      <c r="D520" s="15" t="s">
        <v>373</v>
      </c>
      <c r="E520" s="113">
        <f>SUM(E521:E525)</f>
        <v>6772512</v>
      </c>
      <c r="F520"/>
    </row>
    <row r="521" spans="1:6" ht="12.75">
      <c r="A521" s="33"/>
      <c r="B521" s="63"/>
      <c r="C521" s="6">
        <v>4170</v>
      </c>
      <c r="D521" t="s">
        <v>236</v>
      </c>
      <c r="E521" s="113">
        <v>14000</v>
      </c>
      <c r="F521"/>
    </row>
    <row r="522" spans="1:6" ht="12.75">
      <c r="A522" s="33"/>
      <c r="B522" s="63"/>
      <c r="C522" s="6">
        <v>4210</v>
      </c>
      <c r="D522" s="2" t="s">
        <v>49</v>
      </c>
      <c r="E522" s="113">
        <v>7000</v>
      </c>
      <c r="F522"/>
    </row>
    <row r="523" spans="1:6" ht="12.75">
      <c r="A523" s="33"/>
      <c r="B523" s="32"/>
      <c r="C523" s="6">
        <v>4300</v>
      </c>
      <c r="D523" t="s">
        <v>52</v>
      </c>
      <c r="E523" s="113">
        <v>6749112</v>
      </c>
      <c r="F523"/>
    </row>
    <row r="524" spans="1:6" ht="12.75">
      <c r="A524" s="33"/>
      <c r="B524" s="32"/>
      <c r="C524" s="3">
        <v>4610</v>
      </c>
      <c r="D524" s="16" t="s">
        <v>282</v>
      </c>
      <c r="E524" s="113">
        <v>400</v>
      </c>
      <c r="F524"/>
    </row>
    <row r="525" spans="1:6" ht="12.75">
      <c r="A525" s="33"/>
      <c r="B525" s="20"/>
      <c r="C525" s="6">
        <v>4700</v>
      </c>
      <c r="D525" t="s">
        <v>256</v>
      </c>
      <c r="E525" s="100">
        <v>2000</v>
      </c>
      <c r="F525"/>
    </row>
    <row r="526" spans="1:6" ht="12.75">
      <c r="A526" s="33"/>
      <c r="B526" s="20"/>
      <c r="D526" t="s">
        <v>257</v>
      </c>
      <c r="F526"/>
    </row>
    <row r="527" spans="1:6" ht="12.75">
      <c r="A527" s="25" t="s">
        <v>70</v>
      </c>
      <c r="B527" s="32"/>
      <c r="C527" s="14"/>
      <c r="D527" s="41" t="s">
        <v>62</v>
      </c>
      <c r="E527" s="105">
        <f>E528</f>
        <v>5000</v>
      </c>
      <c r="F527"/>
    </row>
    <row r="528" spans="1:6" ht="12.75">
      <c r="A528" s="33"/>
      <c r="B528" s="20" t="s">
        <v>449</v>
      </c>
      <c r="D528" t="s">
        <v>450</v>
      </c>
      <c r="E528" s="100">
        <f>SUM(E529:E530)</f>
        <v>5000</v>
      </c>
      <c r="F528"/>
    </row>
    <row r="529" spans="1:6" ht="12.75">
      <c r="A529" s="33"/>
      <c r="B529" s="20"/>
      <c r="D529" t="s">
        <v>451</v>
      </c>
      <c r="F529"/>
    </row>
    <row r="530" spans="1:6" ht="12.75">
      <c r="A530" s="33"/>
      <c r="B530" s="20"/>
      <c r="C530" s="6">
        <v>4300</v>
      </c>
      <c r="D530" t="s">
        <v>52</v>
      </c>
      <c r="E530" s="100">
        <v>5000</v>
      </c>
      <c r="F530"/>
    </row>
    <row r="531" spans="1:6" ht="12.75">
      <c r="A531" s="33"/>
      <c r="B531" s="20"/>
      <c r="F531"/>
    </row>
    <row r="532" spans="1:6" ht="12.75">
      <c r="A532" s="33"/>
      <c r="B532" s="20"/>
      <c r="F532"/>
    </row>
    <row r="533" spans="1:6" ht="12.75">
      <c r="A533" s="33"/>
      <c r="B533" s="20"/>
      <c r="F533"/>
    </row>
    <row r="534" spans="1:6" ht="12.75">
      <c r="A534" s="33"/>
      <c r="B534" s="20"/>
      <c r="C534" s="3"/>
      <c r="D534" s="49"/>
      <c r="F534"/>
    </row>
    <row r="535" spans="1:6" ht="12.75">
      <c r="A535" s="33"/>
      <c r="B535" s="20"/>
      <c r="C535" s="3"/>
      <c r="D535" s="49"/>
      <c r="F535"/>
    </row>
    <row r="536" spans="1:4" ht="12.75">
      <c r="A536" s="24"/>
      <c r="B536" s="20"/>
      <c r="C536" s="3"/>
      <c r="D536" s="16"/>
    </row>
    <row r="537" spans="1:4" ht="12.75">
      <c r="A537" s="24"/>
      <c r="B537" s="20"/>
      <c r="C537" s="3"/>
      <c r="D537" s="16"/>
    </row>
    <row r="538" spans="1:4" ht="12.75">
      <c r="A538" s="24"/>
      <c r="B538" s="20"/>
      <c r="C538" s="3"/>
      <c r="D538" s="16"/>
    </row>
    <row r="539" spans="1:5" ht="12.75">
      <c r="A539" s="33"/>
      <c r="B539" s="33"/>
      <c r="C539" s="3"/>
      <c r="D539" s="14" t="s">
        <v>30</v>
      </c>
      <c r="E539" s="110" t="s">
        <v>266</v>
      </c>
    </row>
    <row r="540" spans="1:5" ht="12.75">
      <c r="A540" s="24"/>
      <c r="B540" s="33"/>
      <c r="C540" s="3"/>
      <c r="D540" s="3" t="s">
        <v>222</v>
      </c>
      <c r="E540" s="100" t="s">
        <v>636</v>
      </c>
    </row>
    <row r="541" spans="1:5" ht="12.75">
      <c r="A541" s="24"/>
      <c r="B541" s="33"/>
      <c r="C541" s="3"/>
      <c r="D541" s="3"/>
      <c r="E541" s="100" t="s">
        <v>180</v>
      </c>
    </row>
    <row r="542" spans="1:5" ht="12.75">
      <c r="A542" s="24"/>
      <c r="B542" s="33"/>
      <c r="C542" s="3"/>
      <c r="D542" s="3"/>
      <c r="E542" s="100" t="s">
        <v>635</v>
      </c>
    </row>
    <row r="543" spans="1:5" ht="12.75">
      <c r="A543" s="30" t="s">
        <v>31</v>
      </c>
      <c r="B543" s="31" t="s">
        <v>32</v>
      </c>
      <c r="C543" s="1"/>
      <c r="D543" s="1" t="s">
        <v>33</v>
      </c>
      <c r="E543" s="101" t="s">
        <v>500</v>
      </c>
    </row>
    <row r="544" spans="1:5" ht="12.75">
      <c r="A544" s="32" t="s">
        <v>213</v>
      </c>
      <c r="B544" s="32"/>
      <c r="C544" s="7"/>
      <c r="D544" s="5" t="s">
        <v>309</v>
      </c>
      <c r="E544" s="103">
        <f>+E545+E547</f>
        <v>704200</v>
      </c>
    </row>
    <row r="545" spans="1:5" ht="12.75">
      <c r="A545" s="29"/>
      <c r="B545" s="56" t="s">
        <v>214</v>
      </c>
      <c r="C545" s="57"/>
      <c r="D545" s="71" t="s">
        <v>38</v>
      </c>
      <c r="E545" s="105">
        <f>E546</f>
        <v>700000</v>
      </c>
    </row>
    <row r="546" spans="1:5" ht="12.75">
      <c r="A546" s="33"/>
      <c r="B546" s="33"/>
      <c r="C546" s="3">
        <v>3110</v>
      </c>
      <c r="D546" s="16" t="s">
        <v>60</v>
      </c>
      <c r="E546" s="100">
        <v>700000</v>
      </c>
    </row>
    <row r="547" spans="1:5" ht="12.75">
      <c r="A547" s="33"/>
      <c r="B547" s="56" t="s">
        <v>214</v>
      </c>
      <c r="C547" s="57"/>
      <c r="D547" s="71" t="s">
        <v>553</v>
      </c>
      <c r="E547" s="105">
        <f>SUM(E548:E549)</f>
        <v>4200</v>
      </c>
    </row>
    <row r="548" spans="1:5" ht="12.75">
      <c r="A548" s="33"/>
      <c r="B548" s="33"/>
      <c r="C548" s="3">
        <v>3110</v>
      </c>
      <c r="D548" s="16" t="s">
        <v>60</v>
      </c>
      <c r="E548" s="100">
        <v>4116</v>
      </c>
    </row>
    <row r="549" spans="1:5" ht="12.75">
      <c r="A549" s="33"/>
      <c r="B549" s="33"/>
      <c r="C549" s="6">
        <v>4210</v>
      </c>
      <c r="D549" s="2" t="s">
        <v>49</v>
      </c>
      <c r="E549" s="100">
        <v>84</v>
      </c>
    </row>
    <row r="550" spans="1:2" ht="12.75">
      <c r="A550" s="33"/>
      <c r="B550" s="33"/>
    </row>
    <row r="551" spans="1:6" s="59" customFormat="1" ht="12.75">
      <c r="A551" s="56" t="s">
        <v>452</v>
      </c>
      <c r="B551" s="56"/>
      <c r="C551" s="60"/>
      <c r="D551" s="59" t="s">
        <v>453</v>
      </c>
      <c r="E551" s="105">
        <f>E552+E577+E631+E623</f>
        <v>33489487</v>
      </c>
      <c r="F551" s="95"/>
    </row>
    <row r="552" spans="1:6" s="59" customFormat="1" ht="12.75">
      <c r="A552" s="56"/>
      <c r="B552" s="56" t="s">
        <v>463</v>
      </c>
      <c r="C552" s="60"/>
      <c r="D552" s="59" t="s">
        <v>442</v>
      </c>
      <c r="E552" s="105">
        <f>E553+E567</f>
        <v>24635803</v>
      </c>
      <c r="F552" s="95"/>
    </row>
    <row r="553" spans="1:6" s="59" customFormat="1" ht="12.75">
      <c r="A553" s="56"/>
      <c r="B553" s="56"/>
      <c r="C553" s="60"/>
      <c r="D553" s="69" t="s">
        <v>311</v>
      </c>
      <c r="E553" s="105">
        <f>SUM(E554:E565)</f>
        <v>24603803</v>
      </c>
      <c r="F553" s="95"/>
    </row>
    <row r="554" spans="1:6" s="59" customFormat="1" ht="12.75">
      <c r="A554" s="56"/>
      <c r="B554" s="56"/>
      <c r="C554" s="6">
        <v>3020</v>
      </c>
      <c r="D554" t="s">
        <v>462</v>
      </c>
      <c r="E554" s="113">
        <v>1000</v>
      </c>
      <c r="F554" s="95"/>
    </row>
    <row r="555" spans="1:5" ht="12.75">
      <c r="A555" s="33"/>
      <c r="B555" s="33"/>
      <c r="C555" s="3">
        <v>3110</v>
      </c>
      <c r="D555" s="16" t="s">
        <v>60</v>
      </c>
      <c r="E555" s="100">
        <v>24394670</v>
      </c>
    </row>
    <row r="556" spans="1:5" ht="12.75">
      <c r="A556" s="33"/>
      <c r="B556" s="33"/>
      <c r="C556" s="6">
        <v>4010</v>
      </c>
      <c r="D556" t="s">
        <v>43</v>
      </c>
      <c r="E556" s="100">
        <v>141775</v>
      </c>
    </row>
    <row r="557" spans="1:5" ht="12.75">
      <c r="A557" s="33"/>
      <c r="B557" s="33"/>
      <c r="C557" s="6">
        <v>4040</v>
      </c>
      <c r="D557" t="s">
        <v>44</v>
      </c>
      <c r="E557" s="100">
        <v>13696</v>
      </c>
    </row>
    <row r="558" spans="1:5" ht="12.75">
      <c r="A558" s="33"/>
      <c r="B558" s="33"/>
      <c r="C558" s="6">
        <v>4110</v>
      </c>
      <c r="D558" t="s">
        <v>45</v>
      </c>
      <c r="E558" s="100">
        <v>26788</v>
      </c>
    </row>
    <row r="559" spans="1:5" ht="12.75">
      <c r="A559" s="33"/>
      <c r="B559" s="33"/>
      <c r="C559" s="6">
        <v>4120</v>
      </c>
      <c r="D559" t="s">
        <v>46</v>
      </c>
      <c r="E559" s="100">
        <v>3697</v>
      </c>
    </row>
    <row r="560" spans="1:5" ht="12.75">
      <c r="A560" s="33"/>
      <c r="B560" s="33"/>
      <c r="C560" s="6">
        <v>4210</v>
      </c>
      <c r="D560" s="2" t="s">
        <v>49</v>
      </c>
      <c r="E560" s="100">
        <v>5000</v>
      </c>
    </row>
    <row r="561" spans="1:5" ht="12.75">
      <c r="A561" s="33"/>
      <c r="B561" s="33"/>
      <c r="C561" s="6">
        <v>4260</v>
      </c>
      <c r="D561" s="2" t="s">
        <v>50</v>
      </c>
      <c r="E561" s="100">
        <v>2200</v>
      </c>
    </row>
    <row r="562" spans="1:5" ht="12.75">
      <c r="A562" s="33"/>
      <c r="B562" s="33"/>
      <c r="C562" s="3">
        <v>4270</v>
      </c>
      <c r="D562" s="15" t="s">
        <v>279</v>
      </c>
      <c r="E562" s="100">
        <v>1000</v>
      </c>
    </row>
    <row r="563" spans="1:5" ht="12.75">
      <c r="A563" s="33"/>
      <c r="B563" s="33"/>
      <c r="C563" s="3">
        <v>4300</v>
      </c>
      <c r="D563" s="15" t="s">
        <v>155</v>
      </c>
      <c r="E563" s="100">
        <v>6000</v>
      </c>
    </row>
    <row r="564" spans="1:5" ht="12.75">
      <c r="A564" s="33"/>
      <c r="B564" s="33"/>
      <c r="C564" s="6">
        <v>4440</v>
      </c>
      <c r="D564" t="s">
        <v>77</v>
      </c>
      <c r="E564" s="100">
        <v>6977</v>
      </c>
    </row>
    <row r="565" spans="1:5" ht="12.75">
      <c r="A565" s="33"/>
      <c r="B565" s="33"/>
      <c r="C565" s="6">
        <v>4700</v>
      </c>
      <c r="D565" t="s">
        <v>256</v>
      </c>
      <c r="E565" s="100">
        <v>1000</v>
      </c>
    </row>
    <row r="566" spans="1:4" ht="12.75">
      <c r="A566" s="33"/>
      <c r="B566" s="33"/>
      <c r="D566" t="s">
        <v>265</v>
      </c>
    </row>
    <row r="567" spans="1:5" ht="12.75">
      <c r="A567" s="33"/>
      <c r="B567" s="33"/>
      <c r="C567" s="3"/>
      <c r="D567" s="69" t="s">
        <v>313</v>
      </c>
      <c r="E567" s="105">
        <f>SUM(E568:E573)</f>
        <v>32000</v>
      </c>
    </row>
    <row r="568" spans="1:5" ht="12.75">
      <c r="A568" s="33"/>
      <c r="B568" s="33"/>
      <c r="C568" s="3">
        <v>2910</v>
      </c>
      <c r="D568" s="16" t="s">
        <v>328</v>
      </c>
      <c r="E568" s="100">
        <v>29900</v>
      </c>
    </row>
    <row r="569" spans="1:4" ht="12.75">
      <c r="A569" s="33"/>
      <c r="B569" s="33"/>
      <c r="C569" s="3"/>
      <c r="D569" s="16" t="s">
        <v>329</v>
      </c>
    </row>
    <row r="570" spans="1:4" ht="12.75">
      <c r="A570" s="33"/>
      <c r="B570" s="33"/>
      <c r="C570" s="3"/>
      <c r="D570" s="16" t="s">
        <v>330</v>
      </c>
    </row>
    <row r="571" spans="1:4" ht="12.75">
      <c r="A571" s="33"/>
      <c r="B571" s="33"/>
      <c r="C571" s="3"/>
      <c r="D571" s="16" t="s">
        <v>343</v>
      </c>
    </row>
    <row r="572" spans="1:5" ht="12.75">
      <c r="A572" s="33"/>
      <c r="B572" s="33"/>
      <c r="C572" s="6">
        <v>4560</v>
      </c>
      <c r="D572" s="70" t="s">
        <v>332</v>
      </c>
      <c r="E572" s="100">
        <v>2100</v>
      </c>
    </row>
    <row r="573" spans="1:4" ht="12.75">
      <c r="A573" s="33"/>
      <c r="B573" s="33"/>
      <c r="D573" s="70" t="s">
        <v>329</v>
      </c>
    </row>
    <row r="574" spans="1:4" ht="12.75">
      <c r="A574" s="33"/>
      <c r="B574" s="33"/>
      <c r="D574" s="16" t="s">
        <v>330</v>
      </c>
    </row>
    <row r="575" spans="1:4" ht="12.75">
      <c r="A575" s="33"/>
      <c r="B575" s="33"/>
      <c r="D575" s="16" t="s">
        <v>343</v>
      </c>
    </row>
    <row r="576" spans="1:2" ht="13.5" customHeight="1">
      <c r="A576" s="33"/>
      <c r="B576" s="33"/>
    </row>
    <row r="577" spans="1:5" ht="13.5" customHeight="1">
      <c r="A577" s="33"/>
      <c r="B577" s="56" t="s">
        <v>464</v>
      </c>
      <c r="C577" s="57"/>
      <c r="D577" s="69" t="s">
        <v>284</v>
      </c>
      <c r="E577" s="105">
        <f>E580+E598+E613</f>
        <v>7921702</v>
      </c>
    </row>
    <row r="578" spans="1:4" ht="13.5" customHeight="1">
      <c r="A578" s="33"/>
      <c r="B578" s="56"/>
      <c r="C578" s="57"/>
      <c r="D578" s="69" t="s">
        <v>285</v>
      </c>
    </row>
    <row r="579" spans="1:4" ht="13.5" customHeight="1">
      <c r="A579" s="33"/>
      <c r="B579" s="56"/>
      <c r="C579" s="57"/>
      <c r="D579" s="69" t="s">
        <v>314</v>
      </c>
    </row>
    <row r="580" spans="1:5" ht="13.5" customHeight="1">
      <c r="A580" s="33"/>
      <c r="B580" s="56"/>
      <c r="C580" s="57"/>
      <c r="D580" s="69" t="s">
        <v>311</v>
      </c>
      <c r="E580" s="105">
        <f>SUM(E581:E594)</f>
        <v>7768702</v>
      </c>
    </row>
    <row r="581" spans="1:5" ht="13.5" customHeight="1">
      <c r="A581" s="33"/>
      <c r="B581" s="56"/>
      <c r="C581" s="6">
        <v>3020</v>
      </c>
      <c r="D581" t="s">
        <v>462</v>
      </c>
      <c r="E581" s="113">
        <v>2500</v>
      </c>
    </row>
    <row r="582" spans="1:5" ht="13.5" customHeight="1">
      <c r="A582" s="33"/>
      <c r="B582" s="33"/>
      <c r="C582" s="3">
        <v>3110</v>
      </c>
      <c r="D582" s="16" t="s">
        <v>60</v>
      </c>
      <c r="E582" s="113">
        <v>7181641</v>
      </c>
    </row>
    <row r="583" spans="1:5" ht="13.5" customHeight="1">
      <c r="A583" s="33"/>
      <c r="B583" s="33"/>
      <c r="C583" s="6">
        <v>4010</v>
      </c>
      <c r="D583" t="s">
        <v>43</v>
      </c>
      <c r="E583" s="113">
        <v>138891</v>
      </c>
    </row>
    <row r="584" spans="1:5" ht="13.5" customHeight="1">
      <c r="A584" s="33"/>
      <c r="B584" s="33"/>
      <c r="C584" s="6">
        <v>4040</v>
      </c>
      <c r="D584" t="s">
        <v>44</v>
      </c>
      <c r="E584" s="113">
        <v>15193</v>
      </c>
    </row>
    <row r="585" spans="1:5" ht="13.5" customHeight="1">
      <c r="A585" s="33"/>
      <c r="B585" s="33"/>
      <c r="C585" s="6">
        <v>4110</v>
      </c>
      <c r="D585" t="s">
        <v>45</v>
      </c>
      <c r="E585" s="113">
        <v>384550</v>
      </c>
    </row>
    <row r="586" spans="1:5" ht="13.5" customHeight="1">
      <c r="A586" s="33"/>
      <c r="B586" s="33"/>
      <c r="C586" s="6">
        <v>4120</v>
      </c>
      <c r="D586" t="s">
        <v>46</v>
      </c>
      <c r="E586" s="113">
        <v>4000</v>
      </c>
    </row>
    <row r="587" spans="1:5" ht="13.5" customHeight="1">
      <c r="A587" s="33"/>
      <c r="B587" s="33"/>
      <c r="C587" s="6">
        <v>4210</v>
      </c>
      <c r="D587" s="2" t="s">
        <v>49</v>
      </c>
      <c r="E587" s="113">
        <v>9876</v>
      </c>
    </row>
    <row r="588" spans="1:5" ht="13.5" customHeight="1">
      <c r="A588" s="33"/>
      <c r="B588" s="33"/>
      <c r="C588" s="6">
        <v>4260</v>
      </c>
      <c r="D588" s="2" t="s">
        <v>50</v>
      </c>
      <c r="E588" s="113">
        <v>12000</v>
      </c>
    </row>
    <row r="589" spans="1:5" ht="13.5" customHeight="1">
      <c r="A589" s="33"/>
      <c r="B589" s="33"/>
      <c r="C589" s="3">
        <v>4270</v>
      </c>
      <c r="D589" s="15" t="s">
        <v>279</v>
      </c>
      <c r="E589" s="113">
        <v>2000</v>
      </c>
    </row>
    <row r="590" spans="1:5" ht="13.5" customHeight="1">
      <c r="A590" s="33"/>
      <c r="B590" s="33"/>
      <c r="C590" s="3">
        <v>4300</v>
      </c>
      <c r="D590" s="15" t="s">
        <v>155</v>
      </c>
      <c r="E590" s="113">
        <v>8000</v>
      </c>
    </row>
    <row r="591" spans="1:5" ht="13.5" customHeight="1">
      <c r="A591" s="33"/>
      <c r="B591" s="33"/>
      <c r="C591" s="6">
        <v>4440</v>
      </c>
      <c r="D591" t="s">
        <v>77</v>
      </c>
      <c r="E591" s="113">
        <v>5427</v>
      </c>
    </row>
    <row r="592" spans="1:5" ht="13.5" customHeight="1">
      <c r="A592" s="33"/>
      <c r="B592" s="33"/>
      <c r="C592" s="6">
        <v>4700</v>
      </c>
      <c r="D592" t="s">
        <v>256</v>
      </c>
      <c r="E592" s="113">
        <v>500</v>
      </c>
    </row>
    <row r="593" spans="1:5" ht="13.5" customHeight="1">
      <c r="A593" s="33"/>
      <c r="B593" s="33"/>
      <c r="D593" t="s">
        <v>265</v>
      </c>
      <c r="E593" s="113"/>
    </row>
    <row r="594" spans="1:5" ht="13.5" customHeight="1">
      <c r="A594" s="33"/>
      <c r="B594" s="33"/>
      <c r="D594" s="69" t="s">
        <v>549</v>
      </c>
      <c r="E594" s="105">
        <f>SUM(E595:E596)</f>
        <v>4124</v>
      </c>
    </row>
    <row r="595" spans="1:5" ht="13.5" customHeight="1">
      <c r="A595" s="33"/>
      <c r="B595" s="33"/>
      <c r="C595" s="3">
        <v>3110</v>
      </c>
      <c r="D595" s="16" t="s">
        <v>60</v>
      </c>
      <c r="E595" s="113">
        <v>4000</v>
      </c>
    </row>
    <row r="596" spans="1:5" ht="13.5" customHeight="1">
      <c r="A596" s="33"/>
      <c r="B596" s="33"/>
      <c r="C596" s="6">
        <v>4210</v>
      </c>
      <c r="D596" s="2" t="s">
        <v>49</v>
      </c>
      <c r="E596" s="113">
        <v>124</v>
      </c>
    </row>
    <row r="597" spans="1:5" ht="13.5" customHeight="1">
      <c r="A597" s="33"/>
      <c r="B597" s="33"/>
      <c r="E597" s="113"/>
    </row>
    <row r="598" spans="1:5" ht="13.5" customHeight="1">
      <c r="A598" s="33"/>
      <c r="B598" s="33"/>
      <c r="C598" s="3"/>
      <c r="D598" s="69" t="s">
        <v>312</v>
      </c>
      <c r="E598" s="105">
        <f>SUM(E599:E611)</f>
        <v>90000</v>
      </c>
    </row>
    <row r="599" spans="1:5" ht="13.5" customHeight="1">
      <c r="A599" s="33"/>
      <c r="B599" s="33"/>
      <c r="C599" s="6">
        <v>3020</v>
      </c>
      <c r="D599" t="s">
        <v>462</v>
      </c>
      <c r="E599" s="113">
        <v>500</v>
      </c>
    </row>
    <row r="600" spans="1:5" ht="13.5" customHeight="1">
      <c r="A600" s="33"/>
      <c r="B600" s="33"/>
      <c r="C600" s="6">
        <v>4010</v>
      </c>
      <c r="D600" t="s">
        <v>43</v>
      </c>
      <c r="E600" s="113">
        <v>50229</v>
      </c>
    </row>
    <row r="601" spans="1:5" ht="13.5" customHeight="1">
      <c r="A601" s="33"/>
      <c r="B601" s="33"/>
      <c r="C601" s="6">
        <v>4040</v>
      </c>
      <c r="D601" t="s">
        <v>44</v>
      </c>
      <c r="E601" s="113">
        <v>3771</v>
      </c>
    </row>
    <row r="602" spans="1:5" ht="13.5" customHeight="1">
      <c r="A602" s="33"/>
      <c r="B602" s="33"/>
      <c r="C602" s="6">
        <v>4110</v>
      </c>
      <c r="D602" t="s">
        <v>45</v>
      </c>
      <c r="E602" s="113">
        <v>10028</v>
      </c>
    </row>
    <row r="603" spans="1:5" ht="12.75">
      <c r="A603" s="33"/>
      <c r="B603" s="33"/>
      <c r="C603" s="6">
        <v>4120</v>
      </c>
      <c r="D603" t="s">
        <v>46</v>
      </c>
      <c r="E603" s="113">
        <v>1200</v>
      </c>
    </row>
    <row r="604" spans="1:5" ht="12.75">
      <c r="A604" s="33"/>
      <c r="B604" s="33"/>
      <c r="C604" s="6">
        <v>4170</v>
      </c>
      <c r="D604" t="s">
        <v>236</v>
      </c>
      <c r="E604" s="113">
        <v>2000</v>
      </c>
    </row>
    <row r="605" spans="1:5" ht="12.75">
      <c r="A605" s="33"/>
      <c r="B605" s="33"/>
      <c r="C605" s="6">
        <v>4210</v>
      </c>
      <c r="D605" s="2" t="s">
        <v>49</v>
      </c>
      <c r="E605" s="113">
        <v>1721</v>
      </c>
    </row>
    <row r="606" spans="1:5" ht="12.75">
      <c r="A606" s="33"/>
      <c r="B606" s="33"/>
      <c r="C606" s="6">
        <v>4260</v>
      </c>
      <c r="D606" s="2" t="s">
        <v>50</v>
      </c>
      <c r="E606" s="113">
        <v>5000</v>
      </c>
    </row>
    <row r="607" spans="1:5" ht="12.75">
      <c r="A607" s="33"/>
      <c r="B607" s="33"/>
      <c r="C607" s="3">
        <v>4270</v>
      </c>
      <c r="D607" s="15" t="s">
        <v>279</v>
      </c>
      <c r="E607" s="113">
        <v>500</v>
      </c>
    </row>
    <row r="608" spans="1:5" ht="12.75">
      <c r="A608" s="33"/>
      <c r="B608" s="33"/>
      <c r="C608" s="3">
        <v>4300</v>
      </c>
      <c r="D608" s="15" t="s">
        <v>155</v>
      </c>
      <c r="E608" s="113">
        <v>12622</v>
      </c>
    </row>
    <row r="609" spans="1:5" ht="12.75">
      <c r="A609" s="33"/>
      <c r="B609" s="33"/>
      <c r="C609" s="6">
        <v>4440</v>
      </c>
      <c r="D609" t="s">
        <v>77</v>
      </c>
      <c r="E609" s="113">
        <v>1551</v>
      </c>
    </row>
    <row r="610" spans="1:5" ht="12.75">
      <c r="A610" s="33"/>
      <c r="B610" s="33"/>
      <c r="C610" s="6">
        <v>4700</v>
      </c>
      <c r="D610" t="s">
        <v>256</v>
      </c>
      <c r="E610" s="113">
        <v>878</v>
      </c>
    </row>
    <row r="611" spans="1:4" ht="12.75">
      <c r="A611" s="33"/>
      <c r="B611" s="33"/>
      <c r="D611" t="s">
        <v>265</v>
      </c>
    </row>
    <row r="612" spans="1:2" ht="12.75">
      <c r="A612" s="33"/>
      <c r="B612" s="33"/>
    </row>
    <row r="613" spans="1:5" ht="12.75">
      <c r="A613" s="33"/>
      <c r="B613" s="33"/>
      <c r="C613" s="3"/>
      <c r="D613" s="69" t="s">
        <v>313</v>
      </c>
      <c r="E613" s="105">
        <f>SUM(E614:E618)</f>
        <v>63000</v>
      </c>
    </row>
    <row r="614" spans="1:5" ht="12.75">
      <c r="A614" s="33"/>
      <c r="B614" s="33"/>
      <c r="C614" s="3">
        <v>2910</v>
      </c>
      <c r="D614" s="16" t="s">
        <v>328</v>
      </c>
      <c r="E614" s="100">
        <v>48000</v>
      </c>
    </row>
    <row r="615" spans="1:4" ht="12.75">
      <c r="A615" s="33"/>
      <c r="B615" s="33"/>
      <c r="C615" s="3"/>
      <c r="D615" s="16" t="s">
        <v>329</v>
      </c>
    </row>
    <row r="616" spans="1:4" ht="12.75">
      <c r="A616" s="33"/>
      <c r="B616" s="33"/>
      <c r="C616" s="3"/>
      <c r="D616" s="16" t="s">
        <v>330</v>
      </c>
    </row>
    <row r="617" spans="1:4" ht="12.75">
      <c r="A617" s="33"/>
      <c r="B617" s="33"/>
      <c r="C617" s="3"/>
      <c r="D617" s="16" t="s">
        <v>343</v>
      </c>
    </row>
    <row r="618" spans="1:5" ht="12.75">
      <c r="A618" s="33"/>
      <c r="B618" s="33"/>
      <c r="C618" s="6">
        <v>4560</v>
      </c>
      <c r="D618" s="70" t="s">
        <v>332</v>
      </c>
      <c r="E618" s="100">
        <v>15000</v>
      </c>
    </row>
    <row r="619" spans="1:4" ht="12.75">
      <c r="A619" s="33"/>
      <c r="B619" s="33"/>
      <c r="D619" s="70" t="s">
        <v>329</v>
      </c>
    </row>
    <row r="620" spans="1:4" ht="12.75">
      <c r="A620" s="33"/>
      <c r="B620" s="33"/>
      <c r="D620" s="16" t="s">
        <v>330</v>
      </c>
    </row>
    <row r="621" spans="1:4" ht="12.75">
      <c r="A621" s="33"/>
      <c r="B621" s="33"/>
      <c r="D621" s="16" t="s">
        <v>343</v>
      </c>
    </row>
    <row r="622" spans="1:4" ht="12.75">
      <c r="A622" s="33"/>
      <c r="B622" s="33"/>
      <c r="D622" s="16"/>
    </row>
    <row r="623" spans="1:5" ht="12.75">
      <c r="A623" s="33"/>
      <c r="B623" s="56" t="s">
        <v>598</v>
      </c>
      <c r="C623" s="60"/>
      <c r="D623" s="69" t="s">
        <v>365</v>
      </c>
      <c r="E623" s="105">
        <f>SUM(E624:E629)</f>
        <v>843200</v>
      </c>
    </row>
    <row r="624" spans="1:5" ht="12.75">
      <c r="A624" s="33"/>
      <c r="B624" s="33"/>
      <c r="C624" s="3">
        <v>3110</v>
      </c>
      <c r="D624" s="16" t="s">
        <v>60</v>
      </c>
      <c r="E624" s="100">
        <v>816000</v>
      </c>
    </row>
    <row r="625" spans="1:5" ht="12.75">
      <c r="A625" s="33"/>
      <c r="B625" s="33"/>
      <c r="C625" s="6">
        <v>4010</v>
      </c>
      <c r="D625" t="s">
        <v>43</v>
      </c>
      <c r="E625" s="100">
        <v>18190</v>
      </c>
    </row>
    <row r="626" spans="1:5" ht="12.75">
      <c r="A626" s="33"/>
      <c r="B626" s="33"/>
      <c r="C626" s="6">
        <v>4110</v>
      </c>
      <c r="D626" t="s">
        <v>45</v>
      </c>
      <c r="E626" s="100">
        <v>3127</v>
      </c>
    </row>
    <row r="627" spans="1:5" ht="12.75">
      <c r="A627" s="33"/>
      <c r="B627" s="33"/>
      <c r="C627" s="6">
        <v>4120</v>
      </c>
      <c r="D627" t="s">
        <v>46</v>
      </c>
      <c r="E627" s="100">
        <v>443</v>
      </c>
    </row>
    <row r="628" spans="1:5" ht="12.75">
      <c r="A628" s="33"/>
      <c r="B628" s="33"/>
      <c r="C628" s="6">
        <v>4210</v>
      </c>
      <c r="D628" s="2" t="s">
        <v>49</v>
      </c>
      <c r="E628" s="100">
        <v>2440</v>
      </c>
    </row>
    <row r="629" spans="1:5" ht="12.75">
      <c r="A629" s="33"/>
      <c r="B629" s="33"/>
      <c r="C629" s="3">
        <v>4300</v>
      </c>
      <c r="D629" s="15" t="s">
        <v>155</v>
      </c>
      <c r="E629" s="100">
        <v>3000</v>
      </c>
    </row>
    <row r="630" spans="1:4" ht="12.75">
      <c r="A630" s="33"/>
      <c r="B630" s="33"/>
      <c r="D630" s="16"/>
    </row>
    <row r="631" spans="1:5" ht="12.75">
      <c r="A631" s="33"/>
      <c r="B631" s="60">
        <v>85513</v>
      </c>
      <c r="C631" s="60"/>
      <c r="D631" s="59" t="s">
        <v>146</v>
      </c>
      <c r="E631" s="105">
        <f>E637</f>
        <v>88782</v>
      </c>
    </row>
    <row r="632" spans="1:4" ht="12.75">
      <c r="A632" s="33"/>
      <c r="B632" s="60"/>
      <c r="C632" s="60"/>
      <c r="D632" s="59" t="s">
        <v>506</v>
      </c>
    </row>
    <row r="633" spans="1:4" ht="12.75">
      <c r="A633" s="33"/>
      <c r="B633" s="60"/>
      <c r="C633" s="60"/>
      <c r="D633" s="59" t="s">
        <v>507</v>
      </c>
    </row>
    <row r="634" spans="1:4" ht="12.75">
      <c r="A634" s="33"/>
      <c r="B634" s="60"/>
      <c r="C634" s="60"/>
      <c r="D634" s="59" t="s">
        <v>508</v>
      </c>
    </row>
    <row r="635" spans="1:4" ht="12.75">
      <c r="A635" s="33"/>
      <c r="B635" s="60"/>
      <c r="C635" s="60"/>
      <c r="D635" s="59" t="s">
        <v>509</v>
      </c>
    </row>
    <row r="636" spans="1:4" ht="12.75">
      <c r="A636" s="33"/>
      <c r="B636" s="60"/>
      <c r="C636" s="60"/>
      <c r="D636" s="59" t="s">
        <v>510</v>
      </c>
    </row>
    <row r="637" spans="1:5" ht="12.75">
      <c r="A637" s="33"/>
      <c r="B637" s="6"/>
      <c r="C637" s="6">
        <v>4130</v>
      </c>
      <c r="D637" t="s">
        <v>144</v>
      </c>
      <c r="E637" s="100">
        <v>88782</v>
      </c>
    </row>
    <row r="638" spans="1:4" ht="12.75">
      <c r="A638" s="33"/>
      <c r="B638" s="33"/>
      <c r="C638" s="3"/>
      <c r="D638" s="16"/>
    </row>
    <row r="639" spans="1:5" ht="12.75">
      <c r="A639" s="7">
        <v>854</v>
      </c>
      <c r="B639" s="7"/>
      <c r="C639" s="7"/>
      <c r="D639" s="5" t="s">
        <v>56</v>
      </c>
      <c r="E639" s="105">
        <f>E640</f>
        <v>44214</v>
      </c>
    </row>
    <row r="640" spans="1:5" ht="12.75">
      <c r="A640" s="33"/>
      <c r="B640" s="33" t="s">
        <v>246</v>
      </c>
      <c r="C640" s="3"/>
      <c r="D640" s="16" t="s">
        <v>461</v>
      </c>
      <c r="E640" s="100">
        <f>E641</f>
        <v>44214</v>
      </c>
    </row>
    <row r="641" spans="1:5" ht="12.75">
      <c r="A641" s="33"/>
      <c r="B641" s="7"/>
      <c r="C641" s="6">
        <v>3240</v>
      </c>
      <c r="D641" t="s">
        <v>235</v>
      </c>
      <c r="E641" s="100">
        <v>44214</v>
      </c>
    </row>
    <row r="642" spans="1:2" ht="12.75">
      <c r="A642" s="33"/>
      <c r="B642" s="7"/>
    </row>
    <row r="643" spans="1:4" ht="12.75">
      <c r="A643" s="33"/>
      <c r="B643" s="33"/>
      <c r="C643" s="3"/>
      <c r="D643" s="16"/>
    </row>
    <row r="644" spans="1:4" ht="12.75">
      <c r="A644" s="33"/>
      <c r="B644" s="33"/>
      <c r="C644" s="3"/>
      <c r="D644" s="16"/>
    </row>
    <row r="645" spans="1:4" ht="12.75">
      <c r="A645" s="33"/>
      <c r="B645" s="33"/>
      <c r="C645" s="3"/>
      <c r="D645" s="16"/>
    </row>
    <row r="646" spans="1:4" ht="12.75">
      <c r="A646" s="33"/>
      <c r="B646" s="33"/>
      <c r="C646" s="3"/>
      <c r="D646" s="16"/>
    </row>
    <row r="647" spans="1:4" ht="12.75">
      <c r="A647" s="33"/>
      <c r="B647" s="33"/>
      <c r="C647" s="3"/>
      <c r="D647" s="16"/>
    </row>
    <row r="648" spans="1:4" ht="12.75">
      <c r="A648" s="33"/>
      <c r="B648" s="33"/>
      <c r="C648" s="3"/>
      <c r="D648" s="16"/>
    </row>
    <row r="649" spans="1:4" ht="12.75">
      <c r="A649" s="33"/>
      <c r="B649" s="33"/>
      <c r="C649" s="3"/>
      <c r="D649" s="16"/>
    </row>
    <row r="650" spans="4:5" ht="12.75">
      <c r="D650" s="7" t="s">
        <v>30</v>
      </c>
      <c r="E650" s="100" t="s">
        <v>266</v>
      </c>
    </row>
    <row r="651" spans="4:5" ht="12.75">
      <c r="D651" s="7"/>
      <c r="E651" s="100" t="s">
        <v>636</v>
      </c>
    </row>
    <row r="652" spans="4:6" ht="12.75">
      <c r="D652" s="6" t="s">
        <v>130</v>
      </c>
      <c r="E652" s="100" t="s">
        <v>180</v>
      </c>
      <c r="F652" s="90"/>
    </row>
    <row r="653" spans="4:6" ht="12.75">
      <c r="D653" s="6"/>
      <c r="E653" s="100" t="s">
        <v>635</v>
      </c>
      <c r="F653" s="114"/>
    </row>
    <row r="654" spans="1:6" ht="12.75">
      <c r="A654" s="30" t="s">
        <v>31</v>
      </c>
      <c r="B654" s="31" t="s">
        <v>32</v>
      </c>
      <c r="C654" s="1"/>
      <c r="D654" s="1" t="s">
        <v>33</v>
      </c>
      <c r="E654" s="101" t="s">
        <v>514</v>
      </c>
      <c r="F654" s="114"/>
    </row>
    <row r="655" spans="1:6" ht="12.75">
      <c r="A655" s="32" t="s">
        <v>64</v>
      </c>
      <c r="B655" s="32"/>
      <c r="C655" s="14"/>
      <c r="D655" s="26" t="s">
        <v>156</v>
      </c>
      <c r="E655" s="111">
        <f>E656+E659</f>
        <v>19890.690000000002</v>
      </c>
      <c r="F655" s="114"/>
    </row>
    <row r="656" spans="1:6" ht="12.75">
      <c r="A656" s="33"/>
      <c r="B656" s="33" t="s">
        <v>150</v>
      </c>
      <c r="C656" s="3"/>
      <c r="D656" s="16" t="s">
        <v>151</v>
      </c>
      <c r="E656" s="100">
        <f>E657</f>
        <v>1006</v>
      </c>
      <c r="F656" s="90"/>
    </row>
    <row r="657" spans="1:5" ht="12.75">
      <c r="A657" s="33"/>
      <c r="B657" s="33"/>
      <c r="C657" s="3">
        <v>2850</v>
      </c>
      <c r="D657" s="16" t="s">
        <v>152</v>
      </c>
      <c r="E657" s="100">
        <v>1006</v>
      </c>
    </row>
    <row r="658" spans="1:4" ht="12.75">
      <c r="A658" s="33"/>
      <c r="B658" s="33"/>
      <c r="C658" s="3"/>
      <c r="D658" s="16" t="s">
        <v>153</v>
      </c>
    </row>
    <row r="659" spans="1:5" ht="12.75">
      <c r="A659" s="33"/>
      <c r="B659" s="33" t="s">
        <v>589</v>
      </c>
      <c r="C659" s="3"/>
      <c r="D659" s="16" t="s">
        <v>539</v>
      </c>
      <c r="E659" s="100">
        <f>SUM(E660:E661)</f>
        <v>18884.690000000002</v>
      </c>
    </row>
    <row r="660" spans="1:5" ht="12.75">
      <c r="A660" s="33"/>
      <c r="B660" s="33"/>
      <c r="C660" s="6">
        <v>4210</v>
      </c>
      <c r="D660" s="2" t="s">
        <v>49</v>
      </c>
      <c r="E660" s="100">
        <v>370.29</v>
      </c>
    </row>
    <row r="661" spans="1:5" ht="12.75">
      <c r="A661" s="33"/>
      <c r="B661" s="33"/>
      <c r="C661" s="3">
        <v>4430</v>
      </c>
      <c r="D661" s="49" t="s">
        <v>221</v>
      </c>
      <c r="E661" s="100">
        <v>18514.4</v>
      </c>
    </row>
    <row r="662" spans="1:4" ht="12.75">
      <c r="A662" s="33"/>
      <c r="B662" s="33"/>
      <c r="C662" s="3"/>
      <c r="D662" s="16"/>
    </row>
    <row r="663" spans="1:6" s="59" customFormat="1" ht="12.75">
      <c r="A663" s="56" t="s">
        <v>67</v>
      </c>
      <c r="B663" s="56"/>
      <c r="C663" s="57"/>
      <c r="D663" s="69" t="s">
        <v>378</v>
      </c>
      <c r="E663" s="105">
        <f>E664</f>
        <v>13777</v>
      </c>
      <c r="F663" s="95"/>
    </row>
    <row r="664" spans="1:5" ht="12.75">
      <c r="A664" s="33"/>
      <c r="B664" s="33" t="s">
        <v>83</v>
      </c>
      <c r="C664" s="3"/>
      <c r="D664" s="16" t="s">
        <v>40</v>
      </c>
      <c r="E664" s="100">
        <f>E665</f>
        <v>13777</v>
      </c>
    </row>
    <row r="665" spans="1:5" ht="12.75">
      <c r="A665" s="33"/>
      <c r="B665" s="33"/>
      <c r="C665" s="3">
        <v>6690</v>
      </c>
      <c r="D665" s="16" t="s">
        <v>609</v>
      </c>
      <c r="E665" s="100">
        <v>13777</v>
      </c>
    </row>
    <row r="666" spans="1:4" ht="12.75">
      <c r="A666" s="33"/>
      <c r="B666" s="33"/>
      <c r="C666" s="3"/>
      <c r="D666" s="16" t="s">
        <v>610</v>
      </c>
    </row>
    <row r="667" spans="1:4" ht="12.75">
      <c r="A667" s="33"/>
      <c r="B667" s="33"/>
      <c r="C667" s="3"/>
      <c r="D667" s="16"/>
    </row>
    <row r="668" spans="1:6" ht="12.75">
      <c r="A668" s="25" t="s">
        <v>68</v>
      </c>
      <c r="B668" s="32"/>
      <c r="C668" s="14"/>
      <c r="D668" s="41" t="s">
        <v>183</v>
      </c>
      <c r="E668" s="111">
        <f>E669</f>
        <v>12920</v>
      </c>
      <c r="F668"/>
    </row>
    <row r="669" spans="1:6" ht="12.75">
      <c r="A669" s="32"/>
      <c r="B669" s="33" t="s">
        <v>74</v>
      </c>
      <c r="C669" s="3"/>
      <c r="D669" s="15" t="s">
        <v>75</v>
      </c>
      <c r="E669" s="112">
        <f>SUM(E670:E672)</f>
        <v>12920</v>
      </c>
      <c r="F669"/>
    </row>
    <row r="670" spans="1:6" ht="12.75">
      <c r="A670" s="32"/>
      <c r="B670" s="33"/>
      <c r="C670" s="6">
        <v>4300</v>
      </c>
      <c r="D670" t="s">
        <v>52</v>
      </c>
      <c r="E670" s="112">
        <v>8400</v>
      </c>
      <c r="F670"/>
    </row>
    <row r="671" spans="1:6" ht="12.75">
      <c r="A671" s="32"/>
      <c r="B671" s="33"/>
      <c r="C671" s="3">
        <v>4510</v>
      </c>
      <c r="D671" s="20" t="s">
        <v>245</v>
      </c>
      <c r="E671" s="112">
        <v>120</v>
      </c>
      <c r="F671"/>
    </row>
    <row r="672" spans="1:6" ht="12.75">
      <c r="A672" s="32"/>
      <c r="B672" s="32"/>
      <c r="C672" s="3">
        <v>4610</v>
      </c>
      <c r="D672" s="16" t="s">
        <v>282</v>
      </c>
      <c r="E672" s="112">
        <v>4400</v>
      </c>
      <c r="F672"/>
    </row>
    <row r="673" spans="1:6" ht="12.75">
      <c r="A673" s="39" t="s">
        <v>131</v>
      </c>
      <c r="B673" s="39"/>
      <c r="C673" s="7"/>
      <c r="D673" s="5" t="s">
        <v>132</v>
      </c>
      <c r="E673" s="103">
        <f>SUM(E674)</f>
        <v>744700</v>
      </c>
      <c r="F673"/>
    </row>
    <row r="674" spans="1:6" ht="12.75">
      <c r="A674" s="34"/>
      <c r="B674" s="34" t="s">
        <v>134</v>
      </c>
      <c r="D674" t="s">
        <v>135</v>
      </c>
      <c r="E674" s="100">
        <f>SUM(E676:E676)</f>
        <v>744700</v>
      </c>
      <c r="F674"/>
    </row>
    <row r="675" spans="1:6" ht="12.75">
      <c r="A675" s="34"/>
      <c r="B675" s="34"/>
      <c r="D675" t="s">
        <v>136</v>
      </c>
      <c r="F675"/>
    </row>
    <row r="676" spans="1:5" ht="12.75">
      <c r="A676" s="34"/>
      <c r="B676" s="34"/>
      <c r="C676" s="6">
        <v>8110</v>
      </c>
      <c r="D676" t="s">
        <v>301</v>
      </c>
      <c r="E676" s="100">
        <v>744700</v>
      </c>
    </row>
    <row r="677" spans="1:4" ht="12.75">
      <c r="A677" s="34"/>
      <c r="B677" s="34"/>
      <c r="D677" t="s">
        <v>302</v>
      </c>
    </row>
    <row r="678" spans="1:4" ht="12.75">
      <c r="A678" s="34"/>
      <c r="B678" s="34"/>
      <c r="D678" t="s">
        <v>303</v>
      </c>
    </row>
    <row r="679" spans="1:5" ht="12.75">
      <c r="A679" s="39" t="s">
        <v>137</v>
      </c>
      <c r="B679" s="39"/>
      <c r="C679" s="7"/>
      <c r="D679" s="5" t="s">
        <v>138</v>
      </c>
      <c r="E679" s="103">
        <f>SUM(+E680+E683)</f>
        <v>822638</v>
      </c>
    </row>
    <row r="680" spans="1:5" ht="12.75">
      <c r="A680" s="34"/>
      <c r="B680" s="34" t="s">
        <v>133</v>
      </c>
      <c r="D680" t="s">
        <v>142</v>
      </c>
      <c r="E680" s="100">
        <f>SUM(E681:E682)</f>
        <v>110000</v>
      </c>
    </row>
    <row r="681" spans="1:5" ht="12.75">
      <c r="A681" s="34"/>
      <c r="B681" s="34"/>
      <c r="C681" s="6">
        <v>4300</v>
      </c>
      <c r="D681" t="s">
        <v>52</v>
      </c>
      <c r="E681" s="100">
        <v>20000</v>
      </c>
    </row>
    <row r="682" spans="1:5" ht="12.75">
      <c r="A682" s="34"/>
      <c r="B682" s="34"/>
      <c r="C682" s="6">
        <v>4530</v>
      </c>
      <c r="D682" t="s">
        <v>261</v>
      </c>
      <c r="E682" s="100">
        <v>90000</v>
      </c>
    </row>
    <row r="683" spans="1:5" ht="12.75">
      <c r="A683" s="34"/>
      <c r="B683" s="34" t="s">
        <v>139</v>
      </c>
      <c r="D683" t="s">
        <v>140</v>
      </c>
      <c r="E683" s="100">
        <f>SUM(E684:E685)</f>
        <v>712638</v>
      </c>
    </row>
    <row r="684" spans="1:5" ht="12.75">
      <c r="A684" s="34"/>
      <c r="B684" s="34"/>
      <c r="C684" s="6">
        <v>4810</v>
      </c>
      <c r="D684" t="s">
        <v>141</v>
      </c>
      <c r="E684" s="100">
        <v>637915</v>
      </c>
    </row>
    <row r="685" spans="1:5" ht="12.75">
      <c r="A685" s="34"/>
      <c r="B685" s="34"/>
      <c r="C685" s="6">
        <v>6800</v>
      </c>
      <c r="D685" t="s">
        <v>351</v>
      </c>
      <c r="E685" s="100">
        <v>74723</v>
      </c>
    </row>
    <row r="686" spans="1:2" ht="12.75">
      <c r="A686" s="34"/>
      <c r="B686" s="34"/>
    </row>
    <row r="687" spans="1:4" ht="12.75">
      <c r="A687" s="34"/>
      <c r="B687" s="34"/>
      <c r="C687" s="3"/>
      <c r="D687" s="20"/>
    </row>
    <row r="688" spans="1:6" ht="12.75">
      <c r="A688" s="73" t="s">
        <v>213</v>
      </c>
      <c r="B688" s="73"/>
      <c r="C688" s="60"/>
      <c r="D688" s="59" t="s">
        <v>211</v>
      </c>
      <c r="E688" s="105">
        <f>+E705+E689+E698</f>
        <v>20672</v>
      </c>
      <c r="F688" s="95"/>
    </row>
    <row r="689" spans="1:6" s="76" customFormat="1" ht="12.75">
      <c r="A689" s="134"/>
      <c r="B689" s="77">
        <v>85213</v>
      </c>
      <c r="C689" s="77"/>
      <c r="D689" s="76" t="s">
        <v>146</v>
      </c>
      <c r="E689" s="113">
        <f>E694</f>
        <v>2500</v>
      </c>
      <c r="F689" s="117"/>
    </row>
    <row r="690" spans="1:6" s="76" customFormat="1" ht="12.75">
      <c r="A690" s="134"/>
      <c r="B690" s="77"/>
      <c r="C690" s="77"/>
      <c r="D690" s="76" t="s">
        <v>315</v>
      </c>
      <c r="E690" s="113"/>
      <c r="F690" s="117"/>
    </row>
    <row r="691" spans="1:6" s="76" customFormat="1" ht="12.75">
      <c r="A691" s="134"/>
      <c r="B691" s="77"/>
      <c r="C691" s="77"/>
      <c r="D691" s="76" t="s">
        <v>316</v>
      </c>
      <c r="E691" s="113"/>
      <c r="F691" s="117"/>
    </row>
    <row r="692" spans="1:6" s="76" customFormat="1" ht="12.75">
      <c r="A692" s="134"/>
      <c r="B692" s="77"/>
      <c r="C692" s="77"/>
      <c r="D692" s="76" t="s">
        <v>318</v>
      </c>
      <c r="E692" s="113"/>
      <c r="F692" s="117"/>
    </row>
    <row r="693" spans="1:6" s="76" customFormat="1" ht="12.75">
      <c r="A693" s="134"/>
      <c r="B693" s="77"/>
      <c r="C693" s="77"/>
      <c r="D693" s="76" t="s">
        <v>317</v>
      </c>
      <c r="E693" s="113"/>
      <c r="F693" s="117"/>
    </row>
    <row r="694" spans="1:6" ht="12.75">
      <c r="A694" s="73"/>
      <c r="B694" s="60"/>
      <c r="C694" s="3">
        <v>2910</v>
      </c>
      <c r="D694" s="16" t="s">
        <v>328</v>
      </c>
      <c r="E694" s="113">
        <v>2500</v>
      </c>
      <c r="F694" s="95"/>
    </row>
    <row r="695" spans="1:6" ht="12.75">
      <c r="A695" s="73"/>
      <c r="B695" s="60"/>
      <c r="C695" s="3"/>
      <c r="D695" s="16" t="s">
        <v>329</v>
      </c>
      <c r="E695" s="105"/>
      <c r="F695" s="95"/>
    </row>
    <row r="696" spans="1:6" ht="12.75">
      <c r="A696" s="73"/>
      <c r="B696" s="60"/>
      <c r="C696" s="3"/>
      <c r="D696" s="16" t="s">
        <v>330</v>
      </c>
      <c r="E696" s="105"/>
      <c r="F696" s="95"/>
    </row>
    <row r="697" spans="1:6" ht="12.75">
      <c r="A697" s="73"/>
      <c r="B697" s="60"/>
      <c r="C697" s="3"/>
      <c r="D697" s="16" t="s">
        <v>494</v>
      </c>
      <c r="E697" s="105"/>
      <c r="F697" s="95"/>
    </row>
    <row r="698" spans="1:6" ht="12.75">
      <c r="A698" s="73"/>
      <c r="B698" s="6">
        <v>85214</v>
      </c>
      <c r="D698" t="s">
        <v>294</v>
      </c>
      <c r="E698" s="113">
        <f>E700</f>
        <v>4500</v>
      </c>
      <c r="F698" s="95"/>
    </row>
    <row r="699" spans="1:6" ht="12.75">
      <c r="A699" s="73"/>
      <c r="B699" s="6"/>
      <c r="D699" t="s">
        <v>247</v>
      </c>
      <c r="E699" s="113"/>
      <c r="F699" s="95"/>
    </row>
    <row r="700" spans="1:6" ht="12.75">
      <c r="A700" s="73"/>
      <c r="B700" s="60"/>
      <c r="C700" s="3">
        <v>2910</v>
      </c>
      <c r="D700" s="16" t="s">
        <v>328</v>
      </c>
      <c r="E700" s="113">
        <v>4500</v>
      </c>
      <c r="F700" s="95"/>
    </row>
    <row r="701" spans="1:6" ht="12.75">
      <c r="A701" s="73"/>
      <c r="B701" s="60"/>
      <c r="C701" s="3"/>
      <c r="D701" s="16" t="s">
        <v>329</v>
      </c>
      <c r="E701" s="105"/>
      <c r="F701" s="95"/>
    </row>
    <row r="702" spans="1:6" ht="12.75">
      <c r="A702" s="73"/>
      <c r="B702" s="60"/>
      <c r="C702" s="3"/>
      <c r="D702" s="16" t="s">
        <v>330</v>
      </c>
      <c r="E702" s="105"/>
      <c r="F702" s="95"/>
    </row>
    <row r="703" spans="1:6" ht="12.75">
      <c r="A703" s="73"/>
      <c r="B703" s="60"/>
      <c r="C703" s="3"/>
      <c r="D703" s="16" t="s">
        <v>331</v>
      </c>
      <c r="E703" s="105"/>
      <c r="F703" s="95"/>
    </row>
    <row r="704" spans="1:6" ht="12.75">
      <c r="A704" s="73"/>
      <c r="B704" s="60"/>
      <c r="C704" s="3"/>
      <c r="D704" s="16" t="s">
        <v>326</v>
      </c>
      <c r="E704" s="105"/>
      <c r="F704" s="95"/>
    </row>
    <row r="705" spans="1:5" ht="12.75">
      <c r="A705" s="34"/>
      <c r="B705" s="34" t="s">
        <v>363</v>
      </c>
      <c r="D705" s="70" t="s">
        <v>299</v>
      </c>
      <c r="E705" s="100">
        <f>E706</f>
        <v>13672</v>
      </c>
    </row>
    <row r="706" spans="1:5" ht="12.75">
      <c r="A706" s="34"/>
      <c r="B706" s="34"/>
      <c r="C706" s="3">
        <v>2910</v>
      </c>
      <c r="D706" s="16" t="s">
        <v>328</v>
      </c>
      <c r="E706" s="100">
        <v>13672</v>
      </c>
    </row>
    <row r="707" spans="1:4" ht="12.75">
      <c r="A707" s="34"/>
      <c r="B707" s="34"/>
      <c r="C707" s="3"/>
      <c r="D707" s="16" t="s">
        <v>329</v>
      </c>
    </row>
    <row r="708" spans="1:4" ht="12.75">
      <c r="A708" s="34"/>
      <c r="B708" s="34"/>
      <c r="C708" s="3"/>
      <c r="D708" s="16" t="s">
        <v>330</v>
      </c>
    </row>
    <row r="709" spans="1:4" ht="12.75">
      <c r="A709" s="34"/>
      <c r="B709" s="34"/>
      <c r="C709" s="3"/>
      <c r="D709" s="16" t="s">
        <v>331</v>
      </c>
    </row>
    <row r="710" spans="1:4" ht="12.75">
      <c r="A710" s="34"/>
      <c r="B710" s="34"/>
      <c r="C710" s="3"/>
      <c r="D710" s="16" t="s">
        <v>326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2020-11-05T13:11:52Z</cp:lastPrinted>
  <dcterms:created xsi:type="dcterms:W3CDTF">2014-09-04T08:28:49Z</dcterms:created>
  <dcterms:modified xsi:type="dcterms:W3CDTF">2021-02-01T09:45:59Z</dcterms:modified>
  <cp:category/>
  <cp:version/>
  <cp:contentType/>
  <cp:contentStatus/>
</cp:coreProperties>
</file>